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титул" sheetId="1" r:id="rId1"/>
    <sheet name="1" sheetId="2" r:id="rId2"/>
    <sheet name="2" sheetId="3" r:id="rId3"/>
    <sheet name="3" sheetId="4" r:id="rId4"/>
    <sheet name="4" sheetId="5" r:id="rId5"/>
  </sheets>
  <definedNames>
    <definedName name="_xlnm.Print_Area" localSheetId="3">'3'!$A$1:$AL$69</definedName>
    <definedName name="_xlnm.Print_Area" localSheetId="4">'4'!$A$1:$E$161</definedName>
  </definedNames>
  <calcPr calcId="125725" calcMode="manual"/>
</workbook>
</file>

<file path=xl/calcChain.xml><?xml version="1.0" encoding="utf-8"?>
<calcChain xmlns="http://schemas.openxmlformats.org/spreadsheetml/2006/main">
  <c r="E97" i="5"/>
  <c r="H54" i="4"/>
  <c r="I54"/>
  <c r="J54"/>
  <c r="K54"/>
  <c r="L54"/>
  <c r="M54"/>
  <c r="G54"/>
  <c r="H30"/>
  <c r="I30"/>
  <c r="J30"/>
  <c r="K30"/>
  <c r="H18"/>
  <c r="I18"/>
  <c r="J18"/>
  <c r="K18"/>
  <c r="G18"/>
  <c r="AM10" l="1"/>
  <c r="AM12"/>
  <c r="AM13"/>
  <c r="AM14"/>
  <c r="AM11"/>
  <c r="AM15"/>
  <c r="AM16"/>
  <c r="AM17"/>
  <c r="AM18"/>
  <c r="AM19"/>
  <c r="AM20"/>
  <c r="AM21"/>
  <c r="AM22"/>
  <c r="AM23"/>
  <c r="AM24"/>
  <c r="AM25"/>
  <c r="AM26"/>
  <c r="AM27"/>
  <c r="AM28"/>
  <c r="AM29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5"/>
  <c r="AM56"/>
  <c r="AM57"/>
  <c r="AM9"/>
  <c r="AO46" l="1"/>
  <c r="AO48"/>
  <c r="AO49"/>
  <c r="AM58"/>
  <c r="AM59"/>
  <c r="AM60"/>
  <c r="AO29"/>
  <c r="AM63"/>
  <c r="AM62"/>
  <c r="D51"/>
  <c r="D47"/>
  <c r="D46"/>
  <c r="K51"/>
  <c r="J51"/>
  <c r="I51"/>
  <c r="K42"/>
  <c r="J42"/>
  <c r="I42"/>
  <c r="J47"/>
  <c r="I47"/>
  <c r="K45"/>
  <c r="J46"/>
  <c r="I46"/>
  <c r="AR49"/>
  <c r="AR48"/>
  <c r="AR47"/>
  <c r="F47"/>
  <c r="AR46"/>
  <c r="F46"/>
  <c r="G45"/>
  <c r="AR45" s="1"/>
  <c r="I38"/>
  <c r="J38"/>
  <c r="K38"/>
  <c r="K37"/>
  <c r="J37"/>
  <c r="I37"/>
  <c r="K33"/>
  <c r="J33"/>
  <c r="I33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7"/>
  <c r="J17"/>
  <c r="I17"/>
  <c r="K16"/>
  <c r="J16"/>
  <c r="I16"/>
  <c r="AD54"/>
  <c r="AE54"/>
  <c r="I10"/>
  <c r="J10"/>
  <c r="K10"/>
  <c r="I12"/>
  <c r="J12"/>
  <c r="K12"/>
  <c r="I13"/>
  <c r="J13"/>
  <c r="K13"/>
  <c r="I14"/>
  <c r="J14"/>
  <c r="K14"/>
  <c r="I11"/>
  <c r="J11"/>
  <c r="K11"/>
  <c r="K9"/>
  <c r="J9"/>
  <c r="I9"/>
  <c r="D38"/>
  <c r="D37"/>
  <c r="D33"/>
  <c r="D29"/>
  <c r="D28"/>
  <c r="D27"/>
  <c r="D26"/>
  <c r="D25"/>
  <c r="D24"/>
  <c r="D23"/>
  <c r="D22"/>
  <c r="D21"/>
  <c r="D20"/>
  <c r="D19"/>
  <c r="D17"/>
  <c r="D16"/>
  <c r="D10"/>
  <c r="D12"/>
  <c r="D13"/>
  <c r="D14"/>
  <c r="D11"/>
  <c r="D9"/>
  <c r="H47" l="1"/>
  <c r="H46"/>
  <c r="J45"/>
  <c r="I45"/>
  <c r="E45"/>
  <c r="F45"/>
  <c r="H45" l="1"/>
  <c r="AF54"/>
  <c r="AG54"/>
  <c r="W54"/>
  <c r="X54"/>
  <c r="N54"/>
  <c r="O54"/>
  <c r="AM54" l="1"/>
  <c r="U61"/>
  <c r="AD61"/>
  <c r="L61"/>
  <c r="AI54"/>
  <c r="AJ54"/>
  <c r="AK54"/>
  <c r="Z54"/>
  <c r="U68" s="1"/>
  <c r="AA54"/>
  <c r="AB54"/>
  <c r="Q54"/>
  <c r="L68" s="1"/>
  <c r="R54"/>
  <c r="S54"/>
  <c r="AR10"/>
  <c r="AR12"/>
  <c r="AR13"/>
  <c r="AR14"/>
  <c r="AR11"/>
  <c r="AR16"/>
  <c r="AR17"/>
  <c r="AR19"/>
  <c r="AR20"/>
  <c r="AR21"/>
  <c r="AR22"/>
  <c r="AR23"/>
  <c r="AR24"/>
  <c r="AR25"/>
  <c r="AR26"/>
  <c r="AR27"/>
  <c r="AR28"/>
  <c r="AR29"/>
  <c r="AR33"/>
  <c r="AR34"/>
  <c r="AR35"/>
  <c r="AR37"/>
  <c r="AR38"/>
  <c r="AR39"/>
  <c r="AR40"/>
  <c r="AR42"/>
  <c r="AR43"/>
  <c r="AR44"/>
  <c r="AR51"/>
  <c r="AR52"/>
  <c r="AR53"/>
  <c r="AR9"/>
  <c r="J41"/>
  <c r="I41"/>
  <c r="H10" l="1"/>
  <c r="H9"/>
  <c r="H12"/>
  <c r="H13"/>
  <c r="H42"/>
  <c r="H41" s="1"/>
  <c r="H11"/>
  <c r="H33"/>
  <c r="H32" s="1"/>
  <c r="H19"/>
  <c r="H17"/>
  <c r="H16"/>
  <c r="H14"/>
  <c r="H51"/>
  <c r="H37"/>
  <c r="H38"/>
  <c r="H27"/>
  <c r="H23"/>
  <c r="H29"/>
  <c r="H26"/>
  <c r="H22"/>
  <c r="H25"/>
  <c r="H21"/>
  <c r="H28"/>
  <c r="H24"/>
  <c r="H20"/>
  <c r="P54"/>
  <c r="T54"/>
  <c r="L65" s="1"/>
  <c r="U54"/>
  <c r="V54"/>
  <c r="Y54"/>
  <c r="AC54"/>
  <c r="U65" s="1"/>
  <c r="AH54"/>
  <c r="AL54"/>
  <c r="I50"/>
  <c r="J50"/>
  <c r="K50"/>
  <c r="I36"/>
  <c r="J36"/>
  <c r="K36"/>
  <c r="I32"/>
  <c r="J32"/>
  <c r="K32"/>
  <c r="I15"/>
  <c r="J15"/>
  <c r="K15"/>
  <c r="I8"/>
  <c r="J8"/>
  <c r="J31" l="1"/>
  <c r="I31"/>
  <c r="H15"/>
  <c r="H50"/>
  <c r="H36"/>
  <c r="H8"/>
  <c r="H31" l="1"/>
  <c r="F29"/>
  <c r="J6" i="3"/>
  <c r="J7"/>
  <c r="J5"/>
  <c r="B8"/>
  <c r="F38" i="4" l="1"/>
  <c r="F25"/>
  <c r="AO13" l="1"/>
  <c r="AO14"/>
  <c r="AO11"/>
  <c r="AO16"/>
  <c r="AO17"/>
  <c r="AO19"/>
  <c r="AO20"/>
  <c r="AO21"/>
  <c r="AO22"/>
  <c r="AO23"/>
  <c r="AO24"/>
  <c r="AO26"/>
  <c r="AO27"/>
  <c r="AO28"/>
  <c r="AO33"/>
  <c r="AO34"/>
  <c r="AO35"/>
  <c r="AO37"/>
  <c r="AO39"/>
  <c r="AO40"/>
  <c r="AO42"/>
  <c r="AO43"/>
  <c r="AO44"/>
  <c r="AO51"/>
  <c r="AO52"/>
  <c r="AO53"/>
  <c r="AO9"/>
  <c r="AO10"/>
  <c r="AO12"/>
  <c r="G32"/>
  <c r="G50"/>
  <c r="AR50" s="1"/>
  <c r="G41"/>
  <c r="AR41" s="1"/>
  <c r="K41"/>
  <c r="G36"/>
  <c r="AR36" s="1"/>
  <c r="K8"/>
  <c r="G15"/>
  <c r="AR15" s="1"/>
  <c r="G8"/>
  <c r="F51"/>
  <c r="E50" s="1"/>
  <c r="F42"/>
  <c r="F37"/>
  <c r="E36" s="1"/>
  <c r="F33"/>
  <c r="F28"/>
  <c r="F27"/>
  <c r="F26"/>
  <c r="F24"/>
  <c r="F23"/>
  <c r="F22"/>
  <c r="F21"/>
  <c r="F20"/>
  <c r="F19"/>
  <c r="F17"/>
  <c r="F16"/>
  <c r="I8" i="3"/>
  <c r="H8"/>
  <c r="F8"/>
  <c r="E8"/>
  <c r="D8"/>
  <c r="C8"/>
  <c r="K31" i="4" l="1"/>
  <c r="AR32"/>
  <c r="G31"/>
  <c r="J8" i="3"/>
  <c r="F50" i="4"/>
  <c r="E32"/>
  <c r="F36"/>
  <c r="F32"/>
  <c r="E41"/>
  <c r="F41"/>
  <c r="E15"/>
  <c r="F8"/>
  <c r="F15"/>
  <c r="E8"/>
  <c r="AR31" l="1"/>
  <c r="G30"/>
  <c r="E31"/>
  <c r="E18" s="1"/>
  <c r="E54" s="1"/>
  <c r="F31"/>
  <c r="F18" s="1"/>
  <c r="F54" s="1"/>
  <c r="AR18" l="1"/>
</calcChain>
</file>

<file path=xl/sharedStrings.xml><?xml version="1.0" encoding="utf-8"?>
<sst xmlns="http://schemas.openxmlformats.org/spreadsheetml/2006/main" count="584" uniqueCount="387">
  <si>
    <t>УЧЕБНЫЙ ПЛАН</t>
  </si>
  <si>
    <t>УТВЕРЖДАЮ:</t>
  </si>
  <si>
    <t>по специальности среднего профессионального образования</t>
  </si>
  <si>
    <t>по программе базовой подготовки</t>
  </si>
  <si>
    <t>основной профессиональной образовательной программы среднего профессионального образования</t>
  </si>
  <si>
    <t>Курсы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</si>
  <si>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</si>
  <si>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</si>
  <si>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</si>
  <si>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</si>
  <si>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</si>
  <si>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 (по курсам)</t>
  </si>
  <si>
    <t>по профилю специальности</t>
  </si>
  <si>
    <t>преддипломная</t>
  </si>
  <si>
    <t>I курс</t>
  </si>
  <si>
    <t>II курс</t>
  </si>
  <si>
    <t>III курс</t>
  </si>
  <si>
    <t>Всего</t>
  </si>
  <si>
    <t>Д/б</t>
  </si>
  <si>
    <t>2. Сводные данные по бюджету времени (в неделях) для очной формы обучения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</si>
  <si>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</si>
  <si>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</si>
  <si>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</si>
  <si>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курсовых работ (проектов)</t>
  </si>
  <si>
    <t>О.00</t>
  </si>
  <si>
    <t>Общеобразовательный цикл</t>
  </si>
  <si>
    <t>История</t>
  </si>
  <si>
    <t>Биология</t>
  </si>
  <si>
    <t>Физическая культура</t>
  </si>
  <si>
    <t>ДЗ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</si>
  <si>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</si>
  <si>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</si>
  <si>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</si>
  <si>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</si>
  <si>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</si>
  <si>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</si>
  <si>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</si>
  <si>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>ОГСЭ.03</t>
  </si>
  <si>
    <t>ОГСЭ.04</t>
  </si>
  <si>
    <t>Русский язык и культура речи</t>
  </si>
  <si>
    <t>ОГСЭ.06</t>
  </si>
  <si>
    <t>Психология общения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</si>
  <si>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</si>
  <si>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</si>
  <si>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</si>
  <si>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</si>
  <si>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</si>
  <si>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</si>
  <si>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</si>
  <si>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</si>
  <si>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</si>
  <si>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</si>
  <si>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</si>
  <si>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</si>
  <si>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</si>
  <si>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</si>
  <si>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</si>
  <si>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</si>
  <si>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</si>
  <si>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</si>
  <si>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</si>
  <si>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Безопасность жизнедеятельности</t>
  </si>
  <si>
    <t>ПМ.00</t>
  </si>
  <si>
    <t>Профессиональные модули</t>
  </si>
  <si>
    <t>ПМ.01</t>
  </si>
  <si>
    <t>Информационные технологии в профессиональной деятельности</t>
  </si>
  <si>
    <t>МДК 02.01</t>
  </si>
  <si>
    <t>УП.03</t>
  </si>
  <si>
    <t>ПП.03</t>
  </si>
  <si>
    <t>ПМ.04</t>
  </si>
  <si>
    <t>МДК 04.01</t>
  </si>
  <si>
    <t>самостоятельная учебная работа</t>
  </si>
  <si>
    <t>ОГСЭ.05</t>
  </si>
  <si>
    <t>ОП.01</t>
  </si>
  <si>
    <t>МДК 01.01</t>
  </si>
  <si>
    <t>УП.01</t>
  </si>
  <si>
    <t>ПП.01</t>
  </si>
  <si>
    <t>ПМ.02</t>
  </si>
  <si>
    <t>УП.02</t>
  </si>
  <si>
    <t>ПП.02</t>
  </si>
  <si>
    <t>ПМ.03</t>
  </si>
  <si>
    <t>МДК 03.01</t>
  </si>
  <si>
    <t>Производственная практика (преддипломная)</t>
  </si>
  <si>
    <t>ПА.00</t>
  </si>
  <si>
    <t>2 нед.</t>
  </si>
  <si>
    <t>4 нед.</t>
  </si>
  <si>
    <t>6 нед.</t>
  </si>
  <si>
    <t>ГИА.00</t>
  </si>
  <si>
    <t>ПДП.00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</si>
  <si>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</si>
  <si>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</si>
  <si>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</si>
  <si>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</si>
  <si>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должно быть</t>
  </si>
  <si>
    <t>Защита дипломного проекта с 18 июня по 30 июня (всего 2 нед.)</t>
  </si>
  <si>
    <t>Выполнение дипломного проекта с 21 мая по 16 июня (всего  4 нед.)</t>
  </si>
  <si>
    <t>сумма</t>
  </si>
  <si>
    <t>отклонение</t>
  </si>
  <si>
    <t>Таблица. Распределение объема вариативной части</t>
  </si>
  <si>
    <t>ВСЕГО</t>
  </si>
  <si>
    <t>Директор Емельяновского дорожно-строительного техникума</t>
  </si>
  <si>
    <t xml:space="preserve">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</si>
  <si>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</si>
  <si>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>ОУД.03</t>
  </si>
  <si>
    <t>ОУД.11</t>
  </si>
  <si>
    <t>МДК 02.02</t>
  </si>
  <si>
    <r>
      <t xml:space="preserve">Консультации </t>
    </r>
    <r>
      <rPr>
        <sz val="12"/>
        <color theme="1"/>
        <rFont val="Times New Roman"/>
        <family val="1"/>
        <charset val="204"/>
      </rPr>
      <t>из расчета 4 часа на одного обучающегося на каждый учебный год</t>
    </r>
    <r>
      <rPr>
        <b/>
        <sz val="12"/>
        <color theme="1"/>
        <rFont val="Times New Roman"/>
        <family val="1"/>
        <charset val="204"/>
      </rPr>
      <t xml:space="preserve"> </t>
    </r>
  </si>
  <si>
    <t>МДК 04.02</t>
  </si>
  <si>
    <t>УП.04</t>
  </si>
  <si>
    <t>ПП.04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</si>
  <si>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</si>
  <si>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</si>
  <si>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</si>
  <si>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</si>
  <si>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</si>
  <si>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</si>
  <si>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</si>
  <si>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</si>
  <si>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</si>
  <si>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</si>
  <si>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</si>
  <si>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</si>
  <si>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</si>
  <si>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</si>
  <si>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</si>
  <si>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</si>
  <si>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</si>
  <si>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</si>
  <si>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</si>
  <si>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</si>
  <si>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</si>
  <si>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</si>
  <si>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</si>
  <si>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</si>
  <si>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</si>
  <si>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</si>
  <si>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</si>
  <si>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</si>
  <si>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</si>
  <si>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</si>
  <si>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</si>
  <si>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</si>
  <si>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</si>
  <si>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</si>
  <si>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</si>
  <si>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</si>
  <si>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</si>
  <si>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</si>
  <si>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</si>
  <si>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</si>
  <si>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К</t>
  </si>
  <si>
    <t>У</t>
  </si>
  <si>
    <t>П</t>
  </si>
  <si>
    <t>1. Календарный учебный график</t>
  </si>
  <si>
    <t>3. План учебного процесса</t>
  </si>
  <si>
    <t>июль-август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</si>
  <si>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</si>
  <si>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</si>
  <si>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</si>
  <si>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</si>
  <si>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</si>
  <si>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</si>
  <si>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</si>
  <si>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</si>
  <si>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</si>
  <si>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</si>
  <si>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</si>
  <si>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</si>
  <si>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</si>
  <si>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</si>
  <si>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Лаборатории: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</si>
  <si>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</si>
  <si>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</si>
  <si>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</si>
  <si>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или место для стрельбы</t>
  </si>
  <si>
    <t>Залы:</t>
  </si>
  <si>
    <t>библиотека, читальный зал с выходом в сеть Интернет</t>
  </si>
  <si>
    <t>2.</t>
  </si>
  <si>
    <t>12.</t>
  </si>
  <si>
    <t>13.</t>
  </si>
  <si>
    <t>14.</t>
  </si>
  <si>
    <t>15.</t>
  </si>
  <si>
    <t>16.</t>
  </si>
  <si>
    <t xml:space="preserve">Для всех видов аудиторных занятий академический час устанавливается продолжительностью 45 минут, учебные занятия по одной дисциплине или профессиональному модулю сгруппированы парами. </t>
  </si>
  <si>
    <t xml:space="preserve">Объем обязательной учебной нагрузки составляет 36 часов в неделю, максимальный – 54 часа в неделю, включающий в себя все виды аудиторной и внеаудиторной (самостоятельной) учебной работы по освоению основной профессиональной образовательной программы. </t>
  </si>
  <si>
    <t>Для оценки процесса и результатов освоения основной профессиональной образовательной программы используется текущий контроль знаний, который осуществляется в форме контрольных, самостоятельных работ, тестовых заданий, защиты практических занятий и лабораторных работ, письменного и устного опроса, в том числе применяется накопительная система оценивания.</t>
  </si>
  <si>
    <t>Практикоориентированность по учебному плану составляет 56,0%.</t>
  </si>
  <si>
    <t>В период летних каникул, с юношами проводятся пятидневные учебные сборы.</t>
  </si>
  <si>
    <t>Изучение общеобразовательных дисциплин осуществляется на 1 курсе.</t>
  </si>
  <si>
    <t>Умения и знания, полученные обучающимися при освоении дисциплин общеобразовательного цикла, углубляются и расширяются в процессе изучения дисциплин ОПОП.</t>
  </si>
  <si>
    <t>На изучение общеобразовательного цикла отводится 52 недели из расчета: теоретическое обучение (при обязательной учебной нагрузке 36 часов в неделю) – 39 недель, промежуточная аттестация – 2 недели, каникулярное время – 11 недель.</t>
  </si>
  <si>
    <t>На экзамен за курс среднего общего образования выносятся следующие предметы: русский язык и математика – в письменной форме, информатика – в устной форме.</t>
  </si>
  <si>
    <t>Формирование вариативной части</t>
  </si>
  <si>
    <t xml:space="preserve">Для всех учебных дисциплин и профессиональных модулей, в т.ч. введенных за счет вариативной части ОПОП, обязательна промежуточная аттестация по результатам их освоения. </t>
  </si>
  <si>
    <t xml:space="preserve">Промежуточная аттестация проводится в форме зачетов, дифференцированных зачетов и экзаменов: зачеты и дифференцированные зачеты – за счет времени, отводимого на дисциплину, экзамены – за счет времени, выделенного ФГОС СПО. </t>
  </si>
  <si>
    <t>Формой промежуточной аттестации по физической культуре являются зачеты, дифференцированные зачеты, не учитываемые при подсчете допустимого количества зачетов в учебном году.</t>
  </si>
  <si>
    <t>Для практики формой промежуточной аттестации является дифференцированный зачет. После изучения модуля и прохождения практики проводится квалификационный экзамен, который проверяет готовность обучающегося к выполнению указанного вида деятельности и сформированность у него компетенций, определенных в разделе «Требования к результатам освоения ОПОП» ФГОС СПО.</t>
  </si>
  <si>
    <t>Количество «зачетов» и «дифференцированных зачетов» не должно превышать 10 в год, а количество экзаменов не более 8.</t>
  </si>
  <si>
    <t>К защите выпускной квалификационной работы допускаются лица, завершившие полный курс обучения по освоению основной профессиональной образовательной программы по специальности базовой подготовки и успешно прошедшие все предшествующие аттестационные испытания, предусмотренные учебным планом.</t>
  </si>
  <si>
    <t>Результаты защиты выпускной квалификационной работы определяются оценками «отлично», «хорошо», «удовлетворительно», «неудовлетворительно».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</si>
  <si>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Порядок аттестации обучающихся</t>
    </r>
  </si>
  <si>
    <t xml:space="preserve">4. Перечень кабинетов, лабораторий, мастерских и др. помещений </t>
  </si>
  <si>
    <t>5. Пояснительная записка</t>
  </si>
  <si>
    <t>актовый зал (конференц-зал)</t>
  </si>
  <si>
    <t>Федеральный государственный образовательный стандарт среднего общего образования реализуется в пределах образовательных программ СПО с учетом технического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</si>
  <si>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>При проведении лабораторных, практических работ учебная группа может делиться на подгруппы численностью не менее 12 человек, по дисциплинам «Информатика», «Иностранный язык».</t>
  </si>
  <si>
    <t>ОП.01-ОП.10</t>
  </si>
  <si>
    <t>Форма обучения – заочная</t>
  </si>
  <si>
    <t>на базе среднего общего образования</t>
  </si>
  <si>
    <t>Самостоятельное изучение</t>
  </si>
  <si>
    <t>Лабораторно-экзаменационная сессия</t>
  </si>
  <si>
    <t>в том числе:</t>
  </si>
  <si>
    <t xml:space="preserve"> обзорных и установочных</t>
  </si>
  <si>
    <t>лабораторных и практических</t>
  </si>
  <si>
    <t>Распределение обязательных учебных занятий по курсам (час.)</t>
  </si>
  <si>
    <t>З</t>
  </si>
  <si>
    <t>дисциплин и МДК</t>
  </si>
  <si>
    <t>экзаменов (в т.ч. квалиф.)</t>
  </si>
  <si>
    <t>дифф. зачетов</t>
  </si>
  <si>
    <t>зачетов</t>
  </si>
  <si>
    <t>произв.практики (самост.)</t>
  </si>
  <si>
    <t>контрольных работ</t>
  </si>
  <si>
    <t>Обязательные учебные занятия при заочной форме обучения (час.)</t>
  </si>
  <si>
    <t>учеб.практики (самост.)</t>
  </si>
  <si>
    <t>Основы самостоятельной работы</t>
  </si>
  <si>
    <t>кол-во</t>
  </si>
  <si>
    <t>контр.раб</t>
  </si>
  <si>
    <t>диф.зач.</t>
  </si>
  <si>
    <t>экз.</t>
  </si>
  <si>
    <t>Количество контрольных работ</t>
  </si>
  <si>
    <t>самостоятельное изучение</t>
  </si>
  <si>
    <t>лабораторно-экзаменационная сессия</t>
  </si>
  <si>
    <t>каникулы</t>
  </si>
  <si>
    <t>учебная практика</t>
  </si>
  <si>
    <t>производственная практика</t>
  </si>
  <si>
    <t>преддипломная практика</t>
  </si>
  <si>
    <t>государственная итоговая аттестация</t>
  </si>
  <si>
    <t>подготовка к ГИА</t>
  </si>
  <si>
    <t>неделя отсутствует</t>
  </si>
  <si>
    <t>*</t>
  </si>
  <si>
    <t>Δ</t>
  </si>
  <si>
    <t>III</t>
  </si>
  <si>
    <t>Х</t>
  </si>
  <si>
    <t>44-52</t>
  </si>
  <si>
    <t>Обозначения:</t>
  </si>
  <si>
    <t>Учебный год начинается 1 сентября и заканчивается согласно графику учебного процесса.</t>
  </si>
  <si>
    <t>Общий объем каникулярного времени в учебном году составляет 9 недель.</t>
  </si>
  <si>
    <t>Консультации предусматриваются в объеме 4 часа на одного обучающегося на каждый учебный год. Часы, отведенные на консультации, распределяются между всеми дисциплинами, изучаемымми в данном учебном году, и могту проводиться как в период сессии, так и в межсессионное время.</t>
  </si>
  <si>
    <t>Консультации могут быть как групповыми, так и индивидуальными. Консультации проводятся в устной форме.</t>
  </si>
  <si>
    <t>Учебная практика и производственная практика (по профилю специальности) реализуются студентами самостоятельно.</t>
  </si>
  <si>
    <t>Дисциплина «Физическая культура» реализуется студентом самостоятельно за счет различных форм внеаудиторных занятий в спортивных клубах и секциях.</t>
  </si>
  <si>
    <t xml:space="preserve">По дисциплинам, по которым не предусмотрены экзамены, зачеты и дифференцированные зачеты итоговая оценка формируется по результатам итоговой письменной классной (аудиторной) контрольной работы. Обязательная форма промежуточной аттестации по профессиональным модулям – экзамен квалификационный (Эк). </t>
  </si>
  <si>
    <t>В межсессионный период студентами выполняются домашние контрольные работы, количество которых в учебном году не более 10, а по отделной дисциплине, МДК, ПМ - не более 2.</t>
  </si>
  <si>
    <t>В процессе обучения, при сдаче зачетов успеваемость студентов определяется оценками «зачтено» и «незачтено»; при  сдаче дифференцированных зачетов и экзаменов успеваемость студентов определяется оценками «отлично», «хорошо», «удовлетворительно» и «неудовлетворительно».</t>
  </si>
  <si>
    <t>Подлежащие освоению общие и профессиональные компетенции</t>
  </si>
  <si>
    <t>ОК 1. Понимать сущность и социальную значимость своей будущей профессии, проявлять к ней устойчивый интерес.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</si>
  <si>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</si>
  <si>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3. Принимать решения в стандартных и нестандартных ситуациях и нести за них ответственность.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</si>
  <si>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</si>
  <si>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6. Работать в коллективе и команде, эффективно общаться с коллегами, руководством, потребителями.</t>
  </si>
  <si>
    <t>ОК 7. Брать на себя ответственность за работу членов команды (подчиненных), результат выполнения заданий.</t>
  </si>
  <si>
    <t>ОК 8.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</si>
  <si>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9. Ориентироваться в условиях частой смены технологий в профессиональной деятельности.</t>
  </si>
  <si>
    <t>Выполнение работ по одной или нескольким профессиям рабочих, должностям служащих.</t>
  </si>
  <si>
    <t>3 есм.</t>
  </si>
  <si>
    <t>4 сем.</t>
  </si>
  <si>
    <t>1 сем.</t>
  </si>
  <si>
    <t>2 сем.</t>
  </si>
  <si>
    <t xml:space="preserve">I курс </t>
  </si>
  <si>
    <t xml:space="preserve">II курс </t>
  </si>
  <si>
    <t>преддипломн.практики</t>
  </si>
  <si>
    <t>38.02.01 Экономика и бухгалтерский учет (по отраслям)</t>
  </si>
  <si>
    <t>Нормативный срок освоения ОПОП – 2 года и 10 мес.</t>
  </si>
  <si>
    <t>Профиль получаемого профессионального образования – социально-экономический</t>
  </si>
  <si>
    <t>-, ДЗ</t>
  </si>
  <si>
    <t>Статистика</t>
  </si>
  <si>
    <t>Менеджмент</t>
  </si>
  <si>
    <t>Документационное обеспечение управления</t>
  </si>
  <si>
    <t>Финансы, денежное обращение и кредит</t>
  </si>
  <si>
    <t>-, Э</t>
  </si>
  <si>
    <t>Налоги и налогообложение</t>
  </si>
  <si>
    <t>Основы бухгалтерского учета</t>
  </si>
  <si>
    <t>Аудит</t>
  </si>
  <si>
    <t>Практические основы бухгалтерского учета имущества организации</t>
  </si>
  <si>
    <t xml:space="preserve"> -, Э</t>
  </si>
  <si>
    <t>Ведение бухгалтерского учета источников формирования имущества, выполнение работ поинвентаризации имущества и финансовых обязательств организации</t>
  </si>
  <si>
    <t>Практические основы бухгалтерского учета источников формирования имущества организации</t>
  </si>
  <si>
    <t>Проведение рсчетов с бюджетом и внебюджетными фондами</t>
  </si>
  <si>
    <t>Организация расчетов с бюджетом и внебюджетными фондами</t>
  </si>
  <si>
    <t xml:space="preserve"> -, ДЗ</t>
  </si>
  <si>
    <t>ПМ.05</t>
  </si>
  <si>
    <t>Технология составления бухгалтерской отчетности</t>
  </si>
  <si>
    <t>Основы анализа бухгалтерской отчетности</t>
  </si>
  <si>
    <t>Выполнение работ по одной или нескольким профессиям рабочих, должностям служащих (23369 Кассир)</t>
  </si>
  <si>
    <t>Организация деятельности кассира</t>
  </si>
  <si>
    <t>МДК 05.01</t>
  </si>
  <si>
    <t>УП.05</t>
  </si>
  <si>
    <t>ПП.05</t>
  </si>
  <si>
    <t>д/б 360</t>
  </si>
  <si>
    <t>3 нед.</t>
  </si>
  <si>
    <t>Русского языка и литературы</t>
  </si>
  <si>
    <t>Физики, химии</t>
  </si>
  <si>
    <t>Социально-экономических дисциплин</t>
  </si>
  <si>
    <t>Иностранного языка</t>
  </si>
  <si>
    <t>Математики</t>
  </si>
  <si>
    <t>Экономики организации</t>
  </si>
  <si>
    <t xml:space="preserve">Статистики </t>
  </si>
  <si>
    <t xml:space="preserve">Менеджмента 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</si>
  <si>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</si>
  <si>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</si>
  <si>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</si>
  <si>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кредита</t>
  </si>
  <si>
    <t>Экономической теории</t>
  </si>
  <si>
    <t>Теории бухгалтерского учета</t>
  </si>
  <si>
    <t>Анализа финансово-хозяйственной деятельности</t>
  </si>
  <si>
    <t>Безопасности жизнедеятельности и охраны труда</t>
  </si>
  <si>
    <t>Информационных технологий в профессиональной деятельности</t>
  </si>
  <si>
    <t>Учебная бухгалтерия</t>
  </si>
  <si>
    <t>При реализации профессиональной образовательной программы предусматривается выполнение курсовых проектов: МДК 01.01 "Практические основы бухгалтерского учета имущества организации" - 10 часов; МДК 04.01 "Технология составления бухгалтерской отчетности" - 10 часов.</t>
  </si>
  <si>
    <t>Освоение МДК 05.01. Выполнение работ по профессии дорожный рабочий дает возможность обучающимся получить рабочую профессию 23369 "Кассир"</t>
  </si>
  <si>
    <t xml:space="preserve"> Бухгалтер должен обладать общими компетенциями, включающими в себя способность:</t>
  </si>
  <si>
    <t>ОК 5. Владеть информационной культурой, анализировать и оценивать информацию с использованием информационно-коммуникационных технологий.</t>
  </si>
  <si>
    <t>Бухгалтер должен обладать профессиональными компетенциями, соответствующими видам деятельности:</t>
  </si>
  <si>
    <t>Документирование хозяйственных операций и ведение бухгалтерского учета имущества организации.</t>
  </si>
  <si>
    <t>ПК 1.1. Обрабатывать первичные бухгалтерские документы</t>
  </si>
  <si>
    <t>ПК 1.2. Разрабатывать и согласовывать с руководством организации рабочий план счетов бухгалтерского учета организации.</t>
  </si>
  <si>
    <t>ПК 1.3. Проводить учет денежных средств, оформлять денежные и кассовые документы.</t>
  </si>
  <si>
    <t>ПК 1.4. Формировать бухгалтерские проводки по учету имущества организации на основе рабочего плана счетов бухгалтерского учета.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</si>
  <si>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организации.</t>
  </si>
  <si>
    <t>ПК 2.1. Формировать бухгалтерские проводки по учету источников имущества организации на основе рабочего плана счетов бухгалтерского учета.</t>
  </si>
  <si>
    <t>ПК 2.2. Выполнять поручения руководства в составе комиссии по инвентаризации имущества в местах его хранения.</t>
  </si>
  <si>
    <t>ПК 2.2. Проводить подготовку к инвентаризации и проверку действительного соответствия фактических данных инвентаризации данным учета.</t>
  </si>
  <si>
    <t>ПК 2.3. Отражать в бухгалтерских проводках зачет и списание недостачи ценностей (регулировать инвентаризационные разницы) по результатам инвентаризации.</t>
  </si>
  <si>
    <t>ПК 2.4. Проводить процедуры инвентаризации финансовых обязательств организации.</t>
  </si>
  <si>
    <t>Проведение расчетов с бюджетом и внебюджетными фондами.</t>
  </si>
  <si>
    <t>ПК 3.1. Формировать бухгалтерские проводки по начислению и перечислению налогов и сборов в бюджеты различных уровней.</t>
  </si>
  <si>
    <t>ПК 3.2. Оформлять платежные документы для перечисления налогов и сборов в бюджет, контролировать их прохождение по расчетно-кассовым банковским операциям.</t>
  </si>
  <si>
    <t>ПК 3.3. Формировать бухгалтерские проводки по начислению и перечислению страховых взносов во внебюджетные фонды.</t>
  </si>
  <si>
    <t>ПК 3.4. Оформлять платежные документы на перечисление страховых взносов во внебюджетные фонды, контролировать их прохождение по расчетно-кассовым банковским операциям.</t>
  </si>
  <si>
    <t>Составление и использование бухгалтерской отчетности.</t>
  </si>
  <si>
    <t>ПК 4.1. Отражать нарастающим итогом на счетах бухгалтерского учета имущественное и финансовое положение организации, определять результаты хозяйственной деятельности за отчетный период.</t>
  </si>
  <si>
    <t>ПК 4.2. Составлять формы бухгалтерской отчетности в установленные законодательством сроки.</t>
  </si>
  <si>
    <t>ПК 4.3. Составлять налоговые декларации по налогам и сборам в бюджет, налоговые декларации по Единому социальному налогу (далее - ЕСН) и формы статистической отчетности в установленные законодательством сроки.</t>
  </si>
  <si>
    <t>ПК 4.4. Проводить контроль и анализ информации об имуществе и финансовом положении организации, ее платежеспособности и доходности.</t>
  </si>
  <si>
    <t>+</t>
  </si>
  <si>
    <t>Эк</t>
  </si>
  <si>
    <t>Квалификация: бухгалтер</t>
  </si>
  <si>
    <t>В.П. Калачев</t>
  </si>
  <si>
    <t xml:space="preserve">Приказ № ____ п от _____________ </t>
  </si>
  <si>
    <t>Бухгалтерская технология проведения и оформления инвентаризации</t>
  </si>
  <si>
    <t>5 сем.</t>
  </si>
  <si>
    <t>6 сем.</t>
  </si>
  <si>
    <t>Иностранный язык в профессиональной деятельности (английский)</t>
  </si>
  <si>
    <t>Объем образовательной нагрузки</t>
  </si>
  <si>
    <t>-,З,З,ДЗ</t>
  </si>
  <si>
    <t>Объем образовательной нагрузки при очной форме обучения</t>
  </si>
  <si>
    <t>Общепрофессиональный цикл</t>
  </si>
  <si>
    <t>Документирование хозяйственных операций и ведение бухгалтерского учета активов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</si>
  <si>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</si>
  <si>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Составление и использование бухгалтерской (финансовой) отчетности</t>
  </si>
  <si>
    <t xml:space="preserve"> Э</t>
  </si>
  <si>
    <t>Государственная итоговая аттестация проводится в форме защиты выпускной квалификационной работы, которая выполняется в виде дипломной работы (дипломного проекта) и демонстрационного экзамена</t>
  </si>
  <si>
    <t>Настоящий учебный план основной профессиональной образовательной программы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38.02.01 Экономика и бухгалтерский учет (по отраслям), утвержденного приказом Министерства образования и науки Российской Федерации № 69 от 05.02.2018 г., зарегистрированного Министерством юстиции (рег. № 50137 от 26.02.2018 г.), предназначен для реализации обучения студентов по заочной форме.</t>
  </si>
  <si>
    <t xml:space="preserve">Учебным планом предусматривается практика в количестве 14 недель, в том числе: учебная практика – 2 недели, практика по профилю специальности – 8 недель. На преддипломную практику отводится 4 недели. </t>
  </si>
  <si>
    <t>Профессиональный цикл предусматривает изучение дисциплины «Безопасность жизнедеятельности». Объем часов на дисциплину составляет 68 часов, из них на освоение основ медицинских знаний – 48 часов.</t>
  </si>
  <si>
    <t>ЕН.03</t>
  </si>
  <si>
    <t>Экологические основы природопользования</t>
  </si>
  <si>
    <t>ОП.12</t>
  </si>
  <si>
    <t>Эффективный поиск работы</t>
  </si>
  <si>
    <t>ОП.13</t>
  </si>
  <si>
    <t>Организация обеспечения безопасности дорожного движения</t>
  </si>
  <si>
    <t>ОП.14</t>
  </si>
  <si>
    <t>Первая помощь</t>
  </si>
  <si>
    <t>Комплексные виды промежуточной аттестации</t>
  </si>
  <si>
    <t>Наименование дисциплины/МДК/практик</t>
  </si>
  <si>
    <t>семестр</t>
  </si>
  <si>
    <t xml:space="preserve">вид </t>
  </si>
  <si>
    <t>комплексный дифференцированный зачет</t>
  </si>
  <si>
    <t xml:space="preserve">Производственная практика </t>
  </si>
  <si>
    <t>комплексный экзамен</t>
  </si>
  <si>
    <t>комплексный квалификационный экзамен</t>
  </si>
  <si>
    <t>МДК.02.02</t>
  </si>
  <si>
    <t>Бухгалтерская технология проведения и офомления инвентаризации</t>
  </si>
  <si>
    <t>Общая продолжительность лабораторно-экзаменационной сессии в учебном году на 1 и 2 курсах - 30 календарных дней, на последующих курсах - 40 календарных дней. В эти дни входят дни отдыха студентов и дни сдачи экзаменов. В день сдачи экзамена занятия не проводятся, в остальные дни занятия проводятся не более 8 часов.</t>
  </si>
  <si>
    <t>Общеее количество часов в учебном году на аудиторные занятия, проводимые в период лабораторно-экзаменационной сессии - 160 часов. Общий объем образовательноьй нагрузки определен аналогично очному обучению.</t>
  </si>
  <si>
    <t>Для получения дополнительных знаний и умений,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образования, учитывая мнения работодателей, объем времени отведенный на вариативную часть составил 30,15% использован следующим образом (таблица)</t>
  </si>
  <si>
    <t>Государственная итоговая аттестация включает подготовку (4 недели) и защиту (2 недели) выпускной квалификационной работы (дипломный проект) и демонстрационного экзамена. Обязательное требование – соответствие тематики выпускной квалификационной работы содержанию одного или нескольких профессиональных модулей.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</si>
</sst>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0" borderId="0" xfId="0" applyFont="1" applyFill="1" applyBorder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/>
    <xf numFmtId="0" fontId="12" fillId="0" borderId="1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49" fontId="13" fillId="3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15" fillId="0" borderId="0" xfId="1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 applyBorder="1" applyAlignment="1"/>
    <xf numFmtId="49" fontId="18" fillId="0" borderId="0" xfId="0" applyNumberFormat="1" applyFont="1" applyBorder="1" applyAlignment="1">
      <alignment vertical="center" textRotation="90"/>
    </xf>
    <xf numFmtId="49" fontId="18" fillId="0" borderId="1" xfId="0" applyNumberFormat="1" applyFont="1" applyBorder="1" applyAlignment="1">
      <alignment horizontal="center" vertical="center" textRotation="90"/>
    </xf>
    <xf numFmtId="49" fontId="18" fillId="0" borderId="0" xfId="0" applyNumberFormat="1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2"/>
    </xf>
    <xf numFmtId="0" fontId="13" fillId="2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3" fillId="0" borderId="0" xfId="0" applyFont="1"/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vertical="top"/>
    </xf>
    <xf numFmtId="0" fontId="13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8" fillId="0" borderId="0" xfId="0" applyFont="1" applyFill="1" applyBorder="1"/>
    <xf numFmtId="0" fontId="6" fillId="7" borderId="0" xfId="0" applyFont="1" applyFill="1" applyBorder="1"/>
    <xf numFmtId="9" fontId="6" fillId="7" borderId="0" xfId="0" applyNumberFormat="1" applyFont="1" applyFill="1" applyBorder="1"/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14" fillId="7" borderId="0" xfId="0" applyFont="1" applyFill="1" applyBorder="1"/>
    <xf numFmtId="0" fontId="13" fillId="7" borderId="0" xfId="0" applyFont="1" applyFill="1" applyBorder="1"/>
    <xf numFmtId="0" fontId="11" fillId="2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1" fillId="7" borderId="0" xfId="0" applyFont="1" applyFill="1" applyBorder="1"/>
    <xf numFmtId="0" fontId="6" fillId="0" borderId="1" xfId="0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26" fillId="0" borderId="0" xfId="0" applyFont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/>
    <xf numFmtId="0" fontId="8" fillId="8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 vertical="top" wrapText="1" indent="2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0" borderId="3" xfId="0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/>
    </xf>
    <xf numFmtId="0" fontId="17" fillId="0" borderId="13" xfId="0" applyFont="1" applyBorder="1"/>
    <xf numFmtId="0" fontId="17" fillId="0" borderId="1" xfId="0" applyFont="1" applyBorder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49" fontId="13" fillId="4" borderId="1" xfId="0" applyNumberFormat="1" applyFont="1" applyFill="1" applyBorder="1" applyAlignment="1">
      <alignment horizontal="center" vertical="top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3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 vertical="top"/>
    </xf>
    <xf numFmtId="0" fontId="29" fillId="0" borderId="0" xfId="0" applyFont="1" applyAlignment="1">
      <alignment horizontal="justify" wrapText="1"/>
    </xf>
    <xf numFmtId="0" fontId="6" fillId="9" borderId="1" xfId="0" applyFont="1" applyFill="1" applyBorder="1" applyAlignment="1">
      <alignment horizontal="left" vertical="top"/>
    </xf>
    <xf numFmtId="0" fontId="29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textRotation="90" wrapText="1"/>
    </xf>
    <xf numFmtId="0" fontId="20" fillId="0" borderId="12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left" wrapText="1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3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3" fillId="0" borderId="0" xfId="0" applyFont="1" applyFill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0" borderId="13" xfId="1" applyFont="1" applyBorder="1" applyAlignment="1">
      <alignment horizontal="center" wrapText="1"/>
    </xf>
    <xf numFmtId="0" fontId="13" fillId="0" borderId="15" xfId="1" applyFont="1" applyBorder="1" applyAlignment="1">
      <alignment horizontal="center" wrapText="1"/>
    </xf>
    <xf numFmtId="0" fontId="13" fillId="0" borderId="14" xfId="1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workbookViewId="0">
      <selection activeCell="B17" sqref="B17:E17"/>
    </sheetView>
  </sheetViews>
  <sheetFormatPr defaultRowHeight="15"/>
  <cols>
    <col min="1" max="1" width="38.85546875" customWidth="1"/>
    <col min="2" max="2" width="44.140625" customWidth="1"/>
    <col min="3" max="3" width="46.28515625" customWidth="1"/>
  </cols>
  <sheetData>
    <row r="1" spans="1:48" ht="18.75">
      <c r="A1" s="1"/>
      <c r="B1" s="1"/>
      <c r="C1" s="5" t="s">
        <v>1</v>
      </c>
      <c r="D1" s="5"/>
    </row>
    <row r="2" spans="1:48" ht="37.5" customHeight="1">
      <c r="A2" s="2"/>
      <c r="B2" s="2"/>
      <c r="C2" s="59" t="s">
        <v>100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48" ht="18.75">
      <c r="A3" s="2"/>
      <c r="B3" s="2"/>
      <c r="C3" s="5"/>
      <c r="D3" s="5"/>
    </row>
    <row r="4" spans="1:48" ht="18.75">
      <c r="A4" s="1"/>
      <c r="B4" s="1"/>
      <c r="C4" s="171" t="s">
        <v>347</v>
      </c>
      <c r="D4" s="6"/>
    </row>
    <row r="5" spans="1:48" ht="18.75">
      <c r="A5" s="3"/>
      <c r="B5" s="3"/>
      <c r="C5" s="6" t="s">
        <v>348</v>
      </c>
      <c r="D5" s="6"/>
      <c r="E5" s="3"/>
    </row>
    <row r="6" spans="1:48" ht="15.75">
      <c r="A6" s="1"/>
      <c r="B6" s="1"/>
    </row>
    <row r="7" spans="1:48" s="8" customFormat="1" ht="23.25">
      <c r="A7" s="201" t="s">
        <v>0</v>
      </c>
      <c r="B7" s="201"/>
      <c r="C7" s="201"/>
    </row>
    <row r="8" spans="1:48" ht="15.75">
      <c r="A8" s="4"/>
      <c r="B8" s="4"/>
    </row>
    <row r="9" spans="1:48" ht="18.75">
      <c r="A9" s="202" t="s">
        <v>4</v>
      </c>
      <c r="B9" s="202"/>
      <c r="C9" s="202"/>
    </row>
    <row r="10" spans="1:48" ht="18.75">
      <c r="A10" s="203" t="s">
        <v>101</v>
      </c>
      <c r="B10" s="203"/>
      <c r="C10" s="20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ht="18.75" customHeight="1">
      <c r="A11" s="203" t="s">
        <v>102</v>
      </c>
      <c r="B11" s="203"/>
      <c r="C11" s="20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ht="18.75" customHeight="1">
      <c r="A12" s="203" t="s">
        <v>2</v>
      </c>
      <c r="B12" s="203"/>
      <c r="C12" s="20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5"/>
      <c r="AU12" s="5"/>
      <c r="AV12" s="5"/>
    </row>
    <row r="13" spans="1:48" ht="18.75">
      <c r="A13" s="203" t="s">
        <v>271</v>
      </c>
      <c r="B13" s="203"/>
      <c r="C13" s="203"/>
    </row>
    <row r="14" spans="1:48" ht="18.75">
      <c r="A14" s="203" t="s">
        <v>3</v>
      </c>
      <c r="B14" s="203"/>
      <c r="C14" s="203"/>
    </row>
    <row r="15" spans="1:48" ht="15.75">
      <c r="A15" s="2"/>
      <c r="B15" s="2"/>
    </row>
    <row r="16" spans="1:48" ht="18.75">
      <c r="A16" s="2"/>
      <c r="B16" s="170" t="s">
        <v>346</v>
      </c>
    </row>
    <row r="17" spans="2:3" ht="18.75">
      <c r="B17" s="9" t="s">
        <v>207</v>
      </c>
    </row>
    <row r="18" spans="2:3" ht="18.75">
      <c r="B18" s="205" t="s">
        <v>272</v>
      </c>
      <c r="C18" s="205"/>
    </row>
    <row r="19" spans="2:3" ht="18.75">
      <c r="B19" s="205" t="s">
        <v>208</v>
      </c>
      <c r="C19" s="205"/>
    </row>
    <row r="20" spans="2:3" ht="38.25" customHeight="1">
      <c r="B20" s="204" t="s">
        <v>273</v>
      </c>
      <c r="C20" s="204"/>
    </row>
  </sheetData>
  <mergeCells count="10">
    <mergeCell ref="B20:C20"/>
    <mergeCell ref="A13:C13"/>
    <mergeCell ref="A14:C14"/>
    <mergeCell ref="B18:C18"/>
    <mergeCell ref="B19:C19"/>
    <mergeCell ref="A7:C7"/>
    <mergeCell ref="A9:C9"/>
    <mergeCell ref="A10:C10"/>
    <mergeCell ref="A11:C11"/>
    <mergeCell ref="A12:C12"/>
  </mergeCells>
  <pageMargins left="0.59055118110236227" right="0.39370078740157483" top="0.74803149606299213" bottom="0.5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5"/>
  <sheetViews>
    <sheetView tabSelected="1" view="pageBreakPreview" zoomScale="90" zoomScaleNormal="100" zoomScaleSheetLayoutView="90" workbookViewId="0">
      <selection activeCell="B17" sqref="B17:E17"/>
    </sheetView>
  </sheetViews>
  <sheetFormatPr defaultColWidth="3.140625" defaultRowHeight="15"/>
  <cols>
    <col min="1" max="43" width="2.7109375" customWidth="1"/>
    <col min="44" max="44" width="5.42578125" customWidth="1"/>
  </cols>
  <sheetData>
    <row r="1" spans="1:50" s="68" customFormat="1" ht="18.75">
      <c r="A1" s="206" t="s">
        <v>153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67"/>
      <c r="AU1" s="67"/>
      <c r="AV1" s="67"/>
      <c r="AW1" s="67"/>
    </row>
    <row r="2" spans="1:50" s="68" customFormat="1">
      <c r="A2" s="207" t="s">
        <v>110</v>
      </c>
      <c r="B2" s="207"/>
      <c r="C2" s="207"/>
      <c r="D2" s="207"/>
      <c r="E2" s="208" t="s">
        <v>111</v>
      </c>
      <c r="F2" s="207" t="s">
        <v>112</v>
      </c>
      <c r="G2" s="207"/>
      <c r="H2" s="207"/>
      <c r="I2" s="208" t="s">
        <v>113</v>
      </c>
      <c r="J2" s="207" t="s">
        <v>114</v>
      </c>
      <c r="K2" s="207"/>
      <c r="L2" s="207"/>
      <c r="M2" s="207"/>
      <c r="N2" s="207" t="s">
        <v>115</v>
      </c>
      <c r="O2" s="207"/>
      <c r="P2" s="207"/>
      <c r="Q2" s="207"/>
      <c r="R2" s="208" t="s">
        <v>116</v>
      </c>
      <c r="S2" s="207" t="s">
        <v>117</v>
      </c>
      <c r="T2" s="207"/>
      <c r="U2" s="207"/>
      <c r="V2" s="208" t="s">
        <v>118</v>
      </c>
      <c r="W2" s="207" t="s">
        <v>119</v>
      </c>
      <c r="X2" s="207"/>
      <c r="Y2" s="207"/>
      <c r="Z2" s="208" t="s">
        <v>120</v>
      </c>
      <c r="AA2" s="207" t="s">
        <v>121</v>
      </c>
      <c r="AB2" s="207"/>
      <c r="AC2" s="207"/>
      <c r="AD2" s="207"/>
      <c r="AE2" s="208" t="s">
        <v>122</v>
      </c>
      <c r="AF2" s="207" t="s">
        <v>123</v>
      </c>
      <c r="AG2" s="207"/>
      <c r="AH2" s="207"/>
      <c r="AI2" s="208" t="s">
        <v>124</v>
      </c>
      <c r="AJ2" s="207" t="s">
        <v>125</v>
      </c>
      <c r="AK2" s="207"/>
      <c r="AL2" s="207"/>
      <c r="AM2" s="207"/>
      <c r="AN2" s="212" t="s">
        <v>126</v>
      </c>
      <c r="AO2" s="213"/>
      <c r="AP2" s="213"/>
      <c r="AQ2" s="214"/>
      <c r="AR2" s="209" t="s">
        <v>155</v>
      </c>
      <c r="AS2" s="208" t="s">
        <v>127</v>
      </c>
      <c r="AT2" s="69"/>
      <c r="AU2" s="69"/>
      <c r="AV2" s="69"/>
      <c r="AW2" s="70"/>
    </row>
    <row r="3" spans="1:50" s="68" customFormat="1" ht="57.75" customHeight="1">
      <c r="A3" s="71" t="s">
        <v>128</v>
      </c>
      <c r="B3" s="71" t="s">
        <v>129</v>
      </c>
      <c r="C3" s="71" t="s">
        <v>130</v>
      </c>
      <c r="D3" s="71" t="s">
        <v>131</v>
      </c>
      <c r="E3" s="208"/>
      <c r="F3" s="71" t="s">
        <v>132</v>
      </c>
      <c r="G3" s="71" t="s">
        <v>133</v>
      </c>
      <c r="H3" s="71" t="s">
        <v>134</v>
      </c>
      <c r="I3" s="208"/>
      <c r="J3" s="71" t="s">
        <v>135</v>
      </c>
      <c r="K3" s="71" t="s">
        <v>136</v>
      </c>
      <c r="L3" s="71" t="s">
        <v>137</v>
      </c>
      <c r="M3" s="71" t="s">
        <v>138</v>
      </c>
      <c r="N3" s="71" t="s">
        <v>128</v>
      </c>
      <c r="O3" s="71" t="s">
        <v>129</v>
      </c>
      <c r="P3" s="71" t="s">
        <v>130</v>
      </c>
      <c r="Q3" s="71" t="s">
        <v>131</v>
      </c>
      <c r="R3" s="208"/>
      <c r="S3" s="71" t="s">
        <v>139</v>
      </c>
      <c r="T3" s="71" t="s">
        <v>140</v>
      </c>
      <c r="U3" s="71" t="s">
        <v>141</v>
      </c>
      <c r="V3" s="208"/>
      <c r="W3" s="71" t="s">
        <v>142</v>
      </c>
      <c r="X3" s="71" t="s">
        <v>143</v>
      </c>
      <c r="Y3" s="71" t="s">
        <v>144</v>
      </c>
      <c r="Z3" s="208"/>
      <c r="AA3" s="71" t="s">
        <v>142</v>
      </c>
      <c r="AB3" s="71" t="s">
        <v>143</v>
      </c>
      <c r="AC3" s="71" t="s">
        <v>144</v>
      </c>
      <c r="AD3" s="71" t="s">
        <v>145</v>
      </c>
      <c r="AE3" s="208"/>
      <c r="AF3" s="71" t="s">
        <v>132</v>
      </c>
      <c r="AG3" s="71" t="s">
        <v>133</v>
      </c>
      <c r="AH3" s="71" t="s">
        <v>134</v>
      </c>
      <c r="AI3" s="208"/>
      <c r="AJ3" s="71" t="s">
        <v>146</v>
      </c>
      <c r="AK3" s="71" t="s">
        <v>147</v>
      </c>
      <c r="AL3" s="71" t="s">
        <v>148</v>
      </c>
      <c r="AM3" s="71" t="s">
        <v>149</v>
      </c>
      <c r="AN3" s="71" t="s">
        <v>128</v>
      </c>
      <c r="AO3" s="71" t="s">
        <v>129</v>
      </c>
      <c r="AP3" s="71" t="s">
        <v>130</v>
      </c>
      <c r="AQ3" s="71" t="s">
        <v>131</v>
      </c>
      <c r="AR3" s="210"/>
      <c r="AS3" s="208"/>
      <c r="AT3" s="72"/>
      <c r="AU3" s="72"/>
      <c r="AV3" s="72"/>
      <c r="AW3" s="70"/>
    </row>
    <row r="4" spans="1:50" s="75" customFormat="1" ht="12.7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3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  <c r="Q4" s="73">
        <v>17</v>
      </c>
      <c r="R4" s="73">
        <v>18</v>
      </c>
      <c r="S4" s="73">
        <v>19</v>
      </c>
      <c r="T4" s="73">
        <v>20</v>
      </c>
      <c r="U4" s="73">
        <v>21</v>
      </c>
      <c r="V4" s="73">
        <v>22</v>
      </c>
      <c r="W4" s="73">
        <v>23</v>
      </c>
      <c r="X4" s="73">
        <v>24</v>
      </c>
      <c r="Y4" s="73">
        <v>25</v>
      </c>
      <c r="Z4" s="73">
        <v>26</v>
      </c>
      <c r="AA4" s="73">
        <v>27</v>
      </c>
      <c r="AB4" s="73">
        <v>28</v>
      </c>
      <c r="AC4" s="73">
        <v>29</v>
      </c>
      <c r="AD4" s="73">
        <v>30</v>
      </c>
      <c r="AE4" s="73">
        <v>31</v>
      </c>
      <c r="AF4" s="73">
        <v>32</v>
      </c>
      <c r="AG4" s="73">
        <v>33</v>
      </c>
      <c r="AH4" s="73">
        <v>34</v>
      </c>
      <c r="AI4" s="73">
        <v>35</v>
      </c>
      <c r="AJ4" s="73">
        <v>36</v>
      </c>
      <c r="AK4" s="73">
        <v>37</v>
      </c>
      <c r="AL4" s="73">
        <v>38</v>
      </c>
      <c r="AM4" s="73">
        <v>39</v>
      </c>
      <c r="AN4" s="73">
        <v>40</v>
      </c>
      <c r="AO4" s="73">
        <v>41</v>
      </c>
      <c r="AP4" s="73">
        <v>42</v>
      </c>
      <c r="AQ4" s="73">
        <v>43</v>
      </c>
      <c r="AR4" s="75" t="s">
        <v>243</v>
      </c>
      <c r="AS4" s="208"/>
      <c r="AT4" s="74"/>
      <c r="AU4" s="74"/>
      <c r="AV4" s="74"/>
      <c r="AW4" s="74"/>
    </row>
    <row r="5" spans="1:50" s="68" customFormat="1" ht="15" customHeight="1">
      <c r="A5" s="100"/>
      <c r="B5" s="100"/>
      <c r="C5" s="100"/>
      <c r="D5" s="100"/>
      <c r="E5" s="100"/>
      <c r="F5" s="100"/>
      <c r="G5" s="100"/>
      <c r="H5" s="126" t="s">
        <v>35</v>
      </c>
      <c r="I5" s="126" t="s">
        <v>35</v>
      </c>
      <c r="J5" s="169"/>
      <c r="K5" s="169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 t="s">
        <v>35</v>
      </c>
      <c r="AD5" s="126" t="s">
        <v>35</v>
      </c>
      <c r="AE5" s="169"/>
      <c r="AF5" s="169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26" t="s">
        <v>150</v>
      </c>
      <c r="AS5" s="101">
        <v>1</v>
      </c>
      <c r="AT5" s="76"/>
      <c r="AU5" s="76"/>
      <c r="AV5" s="76"/>
      <c r="AW5" s="76"/>
    </row>
    <row r="6" spans="1:50" s="68" customFormat="1" ht="15" customHeight="1">
      <c r="A6" s="126"/>
      <c r="B6" s="126"/>
      <c r="C6" s="126"/>
      <c r="D6" s="126"/>
      <c r="E6" s="126"/>
      <c r="F6" s="126" t="s">
        <v>35</v>
      </c>
      <c r="G6" s="126" t="s">
        <v>35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 t="s">
        <v>35</v>
      </c>
      <c r="AI6" s="126" t="s">
        <v>35</v>
      </c>
      <c r="AJ6" s="126"/>
      <c r="AK6" s="126"/>
      <c r="AL6" s="126" t="s">
        <v>151</v>
      </c>
      <c r="AM6" s="126" t="s">
        <v>152</v>
      </c>
      <c r="AN6" s="126" t="s">
        <v>152</v>
      </c>
      <c r="AO6" s="126" t="s">
        <v>152</v>
      </c>
      <c r="AP6" s="126" t="s">
        <v>152</v>
      </c>
      <c r="AQ6" s="126"/>
      <c r="AR6" s="126" t="s">
        <v>150</v>
      </c>
      <c r="AS6" s="101">
        <v>2</v>
      </c>
      <c r="AT6" s="76"/>
      <c r="AU6" s="76"/>
      <c r="AV6" s="76"/>
      <c r="AW6" s="76"/>
    </row>
    <row r="7" spans="1:50" s="68" customFormat="1" ht="1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26" t="s">
        <v>35</v>
      </c>
      <c r="M7" s="126" t="s">
        <v>35</v>
      </c>
      <c r="N7" s="126" t="s">
        <v>35</v>
      </c>
      <c r="O7" s="100"/>
      <c r="P7" s="100"/>
      <c r="Q7" s="100"/>
      <c r="R7" s="100"/>
      <c r="S7" s="100"/>
      <c r="T7" s="100"/>
      <c r="U7" s="100"/>
      <c r="V7" s="100"/>
      <c r="W7" s="100"/>
      <c r="X7" s="126" t="s">
        <v>35</v>
      </c>
      <c r="Y7" s="126" t="s">
        <v>35</v>
      </c>
      <c r="Z7" s="126" t="s">
        <v>35</v>
      </c>
      <c r="AA7" s="126" t="s">
        <v>151</v>
      </c>
      <c r="AB7" s="126" t="s">
        <v>152</v>
      </c>
      <c r="AC7" s="126" t="s">
        <v>152</v>
      </c>
      <c r="AD7" s="126" t="s">
        <v>152</v>
      </c>
      <c r="AE7" s="126" t="s">
        <v>152</v>
      </c>
      <c r="AF7" s="168"/>
      <c r="AG7" s="169"/>
      <c r="AH7" s="150" t="s">
        <v>242</v>
      </c>
      <c r="AI7" s="150" t="s">
        <v>242</v>
      </c>
      <c r="AJ7" s="150" t="s">
        <v>242</v>
      </c>
      <c r="AK7" s="150" t="s">
        <v>242</v>
      </c>
      <c r="AL7" s="150" t="s">
        <v>240</v>
      </c>
      <c r="AM7" s="150" t="s">
        <v>240</v>
      </c>
      <c r="AN7" s="150" t="s">
        <v>240</v>
      </c>
      <c r="AO7" s="150" t="s">
        <v>240</v>
      </c>
      <c r="AP7" s="150" t="s">
        <v>241</v>
      </c>
      <c r="AQ7" s="150" t="s">
        <v>241</v>
      </c>
      <c r="AR7" s="102" t="s">
        <v>239</v>
      </c>
      <c r="AS7" s="101">
        <v>3</v>
      </c>
      <c r="AT7" s="76"/>
      <c r="AU7" s="76"/>
      <c r="AV7" s="76"/>
      <c r="AW7" s="76"/>
    </row>
    <row r="8" spans="1:50" s="68" customFormat="1" ht="1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9"/>
      <c r="AS8" s="130"/>
      <c r="AT8" s="76"/>
      <c r="AU8" s="76"/>
      <c r="AV8" s="76"/>
      <c r="AW8" s="76"/>
    </row>
    <row r="9" spans="1:50" s="131" customFormat="1" ht="15" customHeight="1">
      <c r="A9" s="211" t="s">
        <v>244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00"/>
    </row>
    <row r="10" spans="1:50" s="68" customFormat="1" ht="7.5" customHeight="1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77"/>
      <c r="AU10" s="77"/>
      <c r="AV10" s="77"/>
      <c r="AW10" s="77"/>
    </row>
    <row r="11" spans="1:50" s="122" customFormat="1">
      <c r="B11" s="123"/>
      <c r="D11" s="122" t="s">
        <v>230</v>
      </c>
      <c r="S11" s="124" t="s">
        <v>151</v>
      </c>
      <c r="U11" s="122" t="s">
        <v>233</v>
      </c>
      <c r="AG11" s="124" t="s">
        <v>240</v>
      </c>
      <c r="AI11" s="122" t="s">
        <v>237</v>
      </c>
    </row>
    <row r="12" spans="1:50" s="122" customFormat="1" ht="6.75" customHeight="1">
      <c r="S12" s="125"/>
      <c r="AG12" s="125"/>
    </row>
    <row r="13" spans="1:50" s="122" customFormat="1">
      <c r="B13" s="124" t="s">
        <v>35</v>
      </c>
      <c r="D13" s="122" t="s">
        <v>231</v>
      </c>
      <c r="S13" s="124" t="s">
        <v>152</v>
      </c>
      <c r="U13" s="122" t="s">
        <v>234</v>
      </c>
      <c r="AG13" s="124" t="s">
        <v>241</v>
      </c>
      <c r="AI13" s="122" t="s">
        <v>236</v>
      </c>
    </row>
    <row r="14" spans="1:50" s="122" customFormat="1" ht="6.75" customHeight="1">
      <c r="S14" s="125"/>
      <c r="AG14" s="125"/>
    </row>
    <row r="15" spans="1:50" s="122" customFormat="1">
      <c r="B15" s="124" t="s">
        <v>150</v>
      </c>
      <c r="D15" s="122" t="s">
        <v>232</v>
      </c>
      <c r="S15" s="124" t="s">
        <v>242</v>
      </c>
      <c r="U15" s="122" t="s">
        <v>235</v>
      </c>
      <c r="AG15" s="124" t="s">
        <v>239</v>
      </c>
      <c r="AI15" s="122" t="s">
        <v>238</v>
      </c>
    </row>
  </sheetData>
  <mergeCells count="23">
    <mergeCell ref="AT9:AW9"/>
    <mergeCell ref="A9:AS9"/>
    <mergeCell ref="AN2:AQ2"/>
    <mergeCell ref="A10:AS10"/>
    <mergeCell ref="AJ2:AM2"/>
    <mergeCell ref="AS2:AS4"/>
    <mergeCell ref="W2:Y2"/>
    <mergeCell ref="Z2:Z3"/>
    <mergeCell ref="AA2:AD2"/>
    <mergeCell ref="AE2:AE3"/>
    <mergeCell ref="AF2:AH2"/>
    <mergeCell ref="AI2:AI3"/>
    <mergeCell ref="A1:AS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AR2:AR3"/>
  </mergeCells>
  <pageMargins left="0.49" right="0.17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7" sqref="B17:E17"/>
    </sheetView>
  </sheetViews>
  <sheetFormatPr defaultRowHeight="15"/>
  <cols>
    <col min="2" max="2" width="16.42578125" customWidth="1"/>
    <col min="3" max="3" width="22.140625" customWidth="1"/>
    <col min="4" max="4" width="11" customWidth="1"/>
    <col min="5" max="5" width="16" customWidth="1"/>
    <col min="6" max="6" width="17.5703125" customWidth="1"/>
    <col min="7" max="7" width="17.28515625" hidden="1" customWidth="1"/>
    <col min="8" max="8" width="17.5703125" customWidth="1"/>
    <col min="9" max="9" width="11.28515625" customWidth="1"/>
  </cols>
  <sheetData>
    <row r="1" spans="1:10" ht="18.7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5.75">
      <c r="A2" s="215" t="s">
        <v>5</v>
      </c>
      <c r="B2" s="218" t="s">
        <v>209</v>
      </c>
      <c r="C2" s="215" t="s">
        <v>210</v>
      </c>
      <c r="D2" s="215" t="s">
        <v>6</v>
      </c>
      <c r="E2" s="215" t="s">
        <v>7</v>
      </c>
      <c r="F2" s="215"/>
      <c r="G2" s="215"/>
      <c r="H2" s="215" t="s">
        <v>9</v>
      </c>
      <c r="I2" s="215" t="s">
        <v>10</v>
      </c>
      <c r="J2" s="215" t="s">
        <v>11</v>
      </c>
    </row>
    <row r="3" spans="1:10" ht="45.75" customHeight="1">
      <c r="A3" s="215"/>
      <c r="B3" s="219"/>
      <c r="C3" s="215"/>
      <c r="D3" s="215"/>
      <c r="E3" s="10" t="s">
        <v>12</v>
      </c>
      <c r="F3" s="10" t="s">
        <v>13</v>
      </c>
      <c r="G3" s="215"/>
      <c r="H3" s="215"/>
      <c r="I3" s="215"/>
      <c r="J3" s="215"/>
    </row>
    <row r="4" spans="1:10" ht="15.75">
      <c r="A4" s="11">
        <v>1</v>
      </c>
      <c r="B4" s="11">
        <v>2</v>
      </c>
      <c r="C4" s="11">
        <v>3</v>
      </c>
      <c r="D4" s="151">
        <v>4</v>
      </c>
      <c r="E4" s="151">
        <v>5</v>
      </c>
      <c r="F4" s="151">
        <v>6</v>
      </c>
      <c r="G4" s="151"/>
      <c r="H4" s="151">
        <v>7</v>
      </c>
      <c r="I4" s="11">
        <v>8</v>
      </c>
      <c r="J4" s="11">
        <v>9</v>
      </c>
    </row>
    <row r="5" spans="1:10" ht="15.75">
      <c r="A5" s="11" t="s">
        <v>14</v>
      </c>
      <c r="B5" s="132">
        <v>39</v>
      </c>
      <c r="C5" s="132">
        <v>4</v>
      </c>
      <c r="D5" s="132">
        <v>0</v>
      </c>
      <c r="E5" s="132">
        <v>0</v>
      </c>
      <c r="F5" s="132">
        <v>0</v>
      </c>
      <c r="G5" s="132"/>
      <c r="H5" s="132">
        <v>0</v>
      </c>
      <c r="I5" s="132">
        <v>9</v>
      </c>
      <c r="J5" s="132">
        <f>SUM(B5:I5)</f>
        <v>52</v>
      </c>
    </row>
    <row r="6" spans="1:10" ht="15.75">
      <c r="A6" s="11" t="s">
        <v>15</v>
      </c>
      <c r="B6" s="132">
        <v>34</v>
      </c>
      <c r="C6" s="132">
        <v>4</v>
      </c>
      <c r="D6" s="132">
        <v>1</v>
      </c>
      <c r="E6" s="132">
        <v>4</v>
      </c>
      <c r="F6" s="132">
        <v>0</v>
      </c>
      <c r="G6" s="132"/>
      <c r="H6" s="132">
        <v>0</v>
      </c>
      <c r="I6" s="132">
        <v>9</v>
      </c>
      <c r="J6" s="132">
        <f t="shared" ref="J6:J7" si="0">SUM(B6:I6)</f>
        <v>52</v>
      </c>
    </row>
    <row r="7" spans="1:10" ht="15.75">
      <c r="A7" s="11" t="s">
        <v>16</v>
      </c>
      <c r="B7" s="132">
        <v>22</v>
      </c>
      <c r="C7" s="132">
        <v>6</v>
      </c>
      <c r="D7" s="132">
        <v>1</v>
      </c>
      <c r="E7" s="132">
        <v>4</v>
      </c>
      <c r="F7" s="132">
        <v>4</v>
      </c>
      <c r="G7" s="132"/>
      <c r="H7" s="132">
        <v>6</v>
      </c>
      <c r="I7" s="132">
        <v>0</v>
      </c>
      <c r="J7" s="132">
        <f t="shared" si="0"/>
        <v>43</v>
      </c>
    </row>
    <row r="8" spans="1:10" ht="15.75">
      <c r="A8" s="12" t="s">
        <v>17</v>
      </c>
      <c r="B8" s="133">
        <f>SUM(B5:B7)</f>
        <v>95</v>
      </c>
      <c r="C8" s="133">
        <f>SUM(C5:C7)</f>
        <v>14</v>
      </c>
      <c r="D8" s="133">
        <f>SUM(D5:D7)</f>
        <v>2</v>
      </c>
      <c r="E8" s="133">
        <f>SUM(E5:E7)</f>
        <v>8</v>
      </c>
      <c r="F8" s="133">
        <f>SUM(F5:F7)</f>
        <v>4</v>
      </c>
      <c r="G8" s="133"/>
      <c r="H8" s="133">
        <f>SUM(H5:H7)</f>
        <v>6</v>
      </c>
      <c r="I8" s="133">
        <f>SUM(I5:I7)</f>
        <v>18</v>
      </c>
      <c r="J8" s="133">
        <f>SUM(J5:J7)</f>
        <v>147</v>
      </c>
    </row>
    <row r="9" spans="1:10" ht="15.75" hidden="1">
      <c r="A9" s="13" t="s">
        <v>18</v>
      </c>
      <c r="B9" s="13"/>
      <c r="C9" s="13"/>
      <c r="D9" s="216">
        <v>10</v>
      </c>
      <c r="E9" s="216"/>
      <c r="F9" s="13">
        <v>4</v>
      </c>
      <c r="G9" s="13">
        <v>7</v>
      </c>
      <c r="H9" s="13">
        <v>6</v>
      </c>
      <c r="I9" s="13"/>
      <c r="J9" s="13"/>
    </row>
  </sheetData>
  <mergeCells count="11">
    <mergeCell ref="I2:I3"/>
    <mergeCell ref="J2:J3"/>
    <mergeCell ref="D9:E9"/>
    <mergeCell ref="A1:J1"/>
    <mergeCell ref="A2:A3"/>
    <mergeCell ref="C2:C3"/>
    <mergeCell ref="D2:D3"/>
    <mergeCell ref="E2:F2"/>
    <mergeCell ref="G2:G3"/>
    <mergeCell ref="H2:H3"/>
    <mergeCell ref="B2:B3"/>
  </mergeCells>
  <pageMargins left="0.70866141732283472" right="0.37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69"/>
  <sheetViews>
    <sheetView tabSelected="1" topLeftCell="A46" zoomScale="90" zoomScaleNormal="90" zoomScaleSheetLayoutView="100" workbookViewId="0">
      <selection activeCell="B17" sqref="B17:E17"/>
    </sheetView>
  </sheetViews>
  <sheetFormatPr defaultRowHeight="15.75"/>
  <cols>
    <col min="1" max="1" width="11.85546875" style="46" bestFit="1" customWidth="1"/>
    <col min="2" max="2" width="36.28515625" style="18" customWidth="1"/>
    <col min="3" max="3" width="10.42578125" style="153" customWidth="1"/>
    <col min="4" max="4" width="5.28515625" style="103" customWidth="1"/>
    <col min="5" max="5" width="7.7109375" style="62" hidden="1" customWidth="1"/>
    <col min="6" max="6" width="7.42578125" style="18" hidden="1" customWidth="1"/>
    <col min="7" max="7" width="8.140625" style="18" customWidth="1"/>
    <col min="8" max="11" width="6.5703125" style="18" customWidth="1"/>
    <col min="12" max="13" width="6.5703125" style="18" hidden="1" customWidth="1"/>
    <col min="14" max="15" width="7" style="18" customWidth="1"/>
    <col min="16" max="16" width="9" style="18" hidden="1" customWidth="1"/>
    <col min="17" max="20" width="3.5703125" style="105" hidden="1" customWidth="1"/>
    <col min="21" max="22" width="6.28515625" style="18" hidden="1" customWidth="1"/>
    <col min="23" max="23" width="7.140625" style="18" customWidth="1"/>
    <col min="24" max="24" width="7.85546875" style="18" customWidth="1"/>
    <col min="25" max="25" width="8.42578125" style="18" hidden="1" customWidth="1"/>
    <col min="26" max="28" width="3.85546875" style="105" hidden="1" customWidth="1"/>
    <col min="29" max="29" width="4.28515625" style="105" hidden="1" customWidth="1"/>
    <col min="30" max="31" width="6.5703125" style="18" hidden="1" customWidth="1"/>
    <col min="32" max="33" width="6.5703125" style="18" customWidth="1"/>
    <col min="34" max="34" width="9.7109375" style="18" hidden="1" customWidth="1"/>
    <col min="35" max="38" width="3.85546875" style="105" hidden="1" customWidth="1"/>
    <col min="39" max="43" width="9.140625" style="18" hidden="1" customWidth="1"/>
    <col min="44" max="44" width="9.140625" style="106" hidden="1" customWidth="1"/>
    <col min="45" max="45" width="9.140625" style="18" hidden="1" customWidth="1"/>
    <col min="46" max="46" width="9.140625" style="18" customWidth="1"/>
    <col min="47" max="16384" width="9.140625" style="18"/>
  </cols>
  <sheetData>
    <row r="1" spans="1:44" ht="18.75">
      <c r="A1" s="234" t="s">
        <v>154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</row>
    <row r="2" spans="1:44" ht="5.25" customHeight="1"/>
    <row r="3" spans="1:44" ht="65.25" customHeight="1">
      <c r="A3" s="236" t="s">
        <v>20</v>
      </c>
      <c r="B3" s="235" t="s">
        <v>21</v>
      </c>
      <c r="C3" s="237" t="s">
        <v>22</v>
      </c>
      <c r="D3" s="241" t="s">
        <v>229</v>
      </c>
      <c r="E3" s="187"/>
      <c r="F3" s="188"/>
      <c r="G3" s="244" t="s">
        <v>355</v>
      </c>
      <c r="H3" s="235" t="s">
        <v>222</v>
      </c>
      <c r="I3" s="235"/>
      <c r="J3" s="235"/>
      <c r="K3" s="235"/>
      <c r="L3" s="235" t="s">
        <v>214</v>
      </c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</row>
    <row r="4" spans="1:44" ht="33" customHeight="1">
      <c r="A4" s="236"/>
      <c r="B4" s="235"/>
      <c r="C4" s="237"/>
      <c r="D4" s="242"/>
      <c r="E4" s="238" t="s">
        <v>353</v>
      </c>
      <c r="F4" s="241" t="s">
        <v>71</v>
      </c>
      <c r="G4" s="245"/>
      <c r="H4" s="221" t="s">
        <v>99</v>
      </c>
      <c r="I4" s="235" t="s">
        <v>211</v>
      </c>
      <c r="J4" s="235"/>
      <c r="K4" s="235"/>
      <c r="L4" s="235" t="s">
        <v>268</v>
      </c>
      <c r="M4" s="235"/>
      <c r="N4" s="235"/>
      <c r="O4" s="235"/>
      <c r="P4" s="235"/>
      <c r="Q4" s="235"/>
      <c r="R4" s="235"/>
      <c r="S4" s="235"/>
      <c r="T4" s="235"/>
      <c r="U4" s="235" t="s">
        <v>269</v>
      </c>
      <c r="V4" s="235"/>
      <c r="W4" s="235"/>
      <c r="X4" s="235"/>
      <c r="Y4" s="235"/>
      <c r="Z4" s="235"/>
      <c r="AA4" s="235"/>
      <c r="AB4" s="235"/>
      <c r="AC4" s="235"/>
      <c r="AD4" s="235" t="s">
        <v>16</v>
      </c>
      <c r="AE4" s="235"/>
      <c r="AF4" s="235"/>
      <c r="AG4" s="235"/>
      <c r="AH4" s="235"/>
      <c r="AI4" s="235"/>
      <c r="AJ4" s="235"/>
      <c r="AK4" s="235"/>
      <c r="AL4" s="235"/>
    </row>
    <row r="5" spans="1:44" ht="15.75" customHeight="1">
      <c r="A5" s="236"/>
      <c r="B5" s="235"/>
      <c r="C5" s="237"/>
      <c r="D5" s="242"/>
      <c r="E5" s="239"/>
      <c r="F5" s="242"/>
      <c r="G5" s="245"/>
      <c r="H5" s="221"/>
      <c r="I5" s="221" t="s">
        <v>212</v>
      </c>
      <c r="J5" s="221" t="s">
        <v>213</v>
      </c>
      <c r="K5" s="221" t="s">
        <v>23</v>
      </c>
      <c r="L5" s="221" t="s">
        <v>212</v>
      </c>
      <c r="M5" s="221" t="s">
        <v>213</v>
      </c>
      <c r="N5" s="221" t="s">
        <v>266</v>
      </c>
      <c r="O5" s="221" t="s">
        <v>267</v>
      </c>
      <c r="P5" s="221" t="s">
        <v>23</v>
      </c>
      <c r="Q5" s="220" t="s">
        <v>225</v>
      </c>
      <c r="R5" s="220"/>
      <c r="S5" s="220"/>
      <c r="T5" s="220"/>
      <c r="U5" s="221" t="s">
        <v>212</v>
      </c>
      <c r="V5" s="221" t="s">
        <v>213</v>
      </c>
      <c r="W5" s="221" t="s">
        <v>264</v>
      </c>
      <c r="X5" s="221" t="s">
        <v>265</v>
      </c>
      <c r="Y5" s="221" t="s">
        <v>23</v>
      </c>
      <c r="Z5" s="220" t="s">
        <v>225</v>
      </c>
      <c r="AA5" s="220"/>
      <c r="AB5" s="220"/>
      <c r="AC5" s="220"/>
      <c r="AD5" s="241" t="s">
        <v>212</v>
      </c>
      <c r="AE5" s="241" t="s">
        <v>213</v>
      </c>
      <c r="AF5" s="221" t="s">
        <v>350</v>
      </c>
      <c r="AG5" s="221" t="s">
        <v>351</v>
      </c>
      <c r="AH5" s="221" t="s">
        <v>23</v>
      </c>
      <c r="AI5" s="220" t="s">
        <v>225</v>
      </c>
      <c r="AJ5" s="220"/>
      <c r="AK5" s="220"/>
      <c r="AL5" s="220"/>
    </row>
    <row r="6" spans="1:44" ht="74.25" customHeight="1">
      <c r="A6" s="236"/>
      <c r="B6" s="235"/>
      <c r="C6" s="237"/>
      <c r="D6" s="243"/>
      <c r="E6" s="240"/>
      <c r="F6" s="243"/>
      <c r="G6" s="246"/>
      <c r="H6" s="221"/>
      <c r="I6" s="221"/>
      <c r="J6" s="221"/>
      <c r="K6" s="221"/>
      <c r="L6" s="221"/>
      <c r="M6" s="221"/>
      <c r="N6" s="221"/>
      <c r="O6" s="221"/>
      <c r="P6" s="221"/>
      <c r="Q6" s="149" t="s">
        <v>226</v>
      </c>
      <c r="R6" s="149" t="s">
        <v>219</v>
      </c>
      <c r="S6" s="149" t="s">
        <v>227</v>
      </c>
      <c r="T6" s="149" t="s">
        <v>228</v>
      </c>
      <c r="U6" s="221"/>
      <c r="V6" s="221"/>
      <c r="W6" s="221"/>
      <c r="X6" s="221"/>
      <c r="Y6" s="221"/>
      <c r="Z6" s="149" t="s">
        <v>226</v>
      </c>
      <c r="AA6" s="149" t="s">
        <v>219</v>
      </c>
      <c r="AB6" s="149" t="s">
        <v>227</v>
      </c>
      <c r="AC6" s="149" t="s">
        <v>228</v>
      </c>
      <c r="AD6" s="243"/>
      <c r="AE6" s="243"/>
      <c r="AF6" s="221"/>
      <c r="AG6" s="221"/>
      <c r="AH6" s="221"/>
      <c r="AI6" s="149" t="s">
        <v>226</v>
      </c>
      <c r="AJ6" s="149" t="s">
        <v>219</v>
      </c>
      <c r="AK6" s="149" t="s">
        <v>227</v>
      </c>
      <c r="AL6" s="149" t="s">
        <v>228</v>
      </c>
      <c r="AM6" s="18" t="s">
        <v>96</v>
      </c>
      <c r="AO6" s="18" t="s">
        <v>97</v>
      </c>
      <c r="AR6" s="107">
        <v>0.3</v>
      </c>
    </row>
    <row r="7" spans="1:44" s="47" customFormat="1">
      <c r="A7" s="30">
        <v>1</v>
      </c>
      <c r="B7" s="30">
        <v>2</v>
      </c>
      <c r="C7" s="152">
        <v>3</v>
      </c>
      <c r="D7" s="30">
        <v>4</v>
      </c>
      <c r="E7" s="152">
        <v>5</v>
      </c>
      <c r="F7" s="30">
        <v>6</v>
      </c>
      <c r="G7" s="30">
        <v>5</v>
      </c>
      <c r="H7" s="30">
        <v>6</v>
      </c>
      <c r="I7" s="30">
        <v>7</v>
      </c>
      <c r="J7" s="30">
        <v>8</v>
      </c>
      <c r="K7" s="30">
        <v>9</v>
      </c>
      <c r="L7" s="30"/>
      <c r="M7" s="30"/>
      <c r="N7" s="30">
        <v>10</v>
      </c>
      <c r="O7" s="30">
        <v>11</v>
      </c>
      <c r="P7" s="30"/>
      <c r="Q7" s="134"/>
      <c r="R7" s="134"/>
      <c r="S7" s="134"/>
      <c r="T7" s="134"/>
      <c r="U7" s="30"/>
      <c r="V7" s="30"/>
      <c r="W7" s="30">
        <v>12</v>
      </c>
      <c r="X7" s="30">
        <v>13</v>
      </c>
      <c r="Y7" s="30"/>
      <c r="Z7" s="134"/>
      <c r="AA7" s="134"/>
      <c r="AB7" s="134"/>
      <c r="AC7" s="134"/>
      <c r="AD7" s="30"/>
      <c r="AE7" s="30"/>
      <c r="AF7" s="30">
        <v>14</v>
      </c>
      <c r="AG7" s="30">
        <v>15</v>
      </c>
      <c r="AH7" s="30"/>
      <c r="AI7" s="134"/>
      <c r="AJ7" s="134"/>
      <c r="AK7" s="134"/>
      <c r="AL7" s="134"/>
      <c r="AR7" s="108"/>
    </row>
    <row r="8" spans="1:44" ht="31.5">
      <c r="A8" s="15" t="s">
        <v>31</v>
      </c>
      <c r="B8" s="17" t="s">
        <v>32</v>
      </c>
      <c r="C8" s="167"/>
      <c r="D8" s="29"/>
      <c r="E8" s="50">
        <f t="shared" ref="E8:K8" si="0">SUM(E9:E14)</f>
        <v>636</v>
      </c>
      <c r="F8" s="16">
        <f t="shared" si="0"/>
        <v>264</v>
      </c>
      <c r="G8" s="50">
        <f t="shared" si="0"/>
        <v>466</v>
      </c>
      <c r="H8" s="50">
        <f t="shared" si="0"/>
        <v>56</v>
      </c>
      <c r="I8" s="16">
        <f t="shared" si="0"/>
        <v>28</v>
      </c>
      <c r="J8" s="16">
        <f t="shared" si="0"/>
        <v>28</v>
      </c>
      <c r="K8" s="16">
        <f t="shared" si="0"/>
        <v>0</v>
      </c>
      <c r="L8" s="16"/>
      <c r="M8" s="16"/>
      <c r="N8" s="16"/>
      <c r="O8" s="16"/>
      <c r="P8" s="16"/>
      <c r="Q8" s="135"/>
      <c r="R8" s="135"/>
      <c r="S8" s="135"/>
      <c r="T8" s="135"/>
      <c r="U8" s="16"/>
      <c r="V8" s="16"/>
      <c r="W8" s="16"/>
      <c r="X8" s="16"/>
      <c r="Y8" s="16"/>
      <c r="Z8" s="135"/>
      <c r="AA8" s="135"/>
      <c r="AB8" s="135"/>
      <c r="AC8" s="135"/>
      <c r="AD8" s="16"/>
      <c r="AE8" s="16"/>
      <c r="AF8" s="16"/>
      <c r="AG8" s="16"/>
      <c r="AH8" s="16"/>
      <c r="AI8" s="135"/>
      <c r="AJ8" s="135"/>
      <c r="AK8" s="135"/>
      <c r="AL8" s="135"/>
    </row>
    <row r="9" spans="1:44">
      <c r="A9" s="27" t="s">
        <v>33</v>
      </c>
      <c r="B9" s="28" t="s">
        <v>34</v>
      </c>
      <c r="C9" s="166" t="s">
        <v>29</v>
      </c>
      <c r="D9" s="119">
        <f t="shared" ref="D9:D14" si="1">Q9+Z9+AI9</f>
        <v>1</v>
      </c>
      <c r="E9" s="48">
        <v>58</v>
      </c>
      <c r="F9" s="14">
        <v>14</v>
      </c>
      <c r="G9" s="49">
        <v>48</v>
      </c>
      <c r="H9" s="49">
        <f t="shared" ref="H9:H10" si="2">SUM(I9:K9)</f>
        <v>12</v>
      </c>
      <c r="I9" s="49">
        <f t="shared" ref="I9:J14" si="3">L9+U9+AD9</f>
        <v>8</v>
      </c>
      <c r="J9" s="49">
        <f t="shared" si="3"/>
        <v>4</v>
      </c>
      <c r="K9" s="49">
        <f t="shared" ref="K9:K14" si="4">P9+Y9+AH9</f>
        <v>0</v>
      </c>
      <c r="L9" s="14"/>
      <c r="M9" s="14"/>
      <c r="N9" s="14"/>
      <c r="O9" s="14"/>
      <c r="P9" s="14"/>
      <c r="Q9" s="136"/>
      <c r="R9" s="136"/>
      <c r="S9" s="136"/>
      <c r="T9" s="136"/>
      <c r="U9" s="14">
        <v>8</v>
      </c>
      <c r="V9" s="14">
        <v>4</v>
      </c>
      <c r="W9" s="14">
        <v>2</v>
      </c>
      <c r="X9" s="14">
        <v>10</v>
      </c>
      <c r="Y9" s="14"/>
      <c r="Z9" s="136">
        <v>1</v>
      </c>
      <c r="AA9" s="136"/>
      <c r="AB9" s="136">
        <v>1</v>
      </c>
      <c r="AC9" s="136"/>
      <c r="AD9" s="14"/>
      <c r="AE9" s="14"/>
      <c r="AF9" s="14"/>
      <c r="AG9" s="14"/>
      <c r="AH9" s="14"/>
      <c r="AI9" s="136"/>
      <c r="AJ9" s="136"/>
      <c r="AK9" s="136"/>
      <c r="AL9" s="136"/>
      <c r="AM9" s="18">
        <f>N9+O9+W9+X9+AF9+AG9</f>
        <v>12</v>
      </c>
      <c r="AO9" s="18">
        <f t="shared" ref="AO9:AO14" si="5">G9-AM9</f>
        <v>36</v>
      </c>
      <c r="AR9" s="106">
        <f>G9*0.3</f>
        <v>14.399999999999999</v>
      </c>
    </row>
    <row r="10" spans="1:44">
      <c r="A10" s="27" t="s">
        <v>36</v>
      </c>
      <c r="B10" s="28" t="s">
        <v>26</v>
      </c>
      <c r="C10" s="166" t="s">
        <v>29</v>
      </c>
      <c r="D10" s="119">
        <f t="shared" si="1"/>
        <v>0</v>
      </c>
      <c r="E10" s="48">
        <v>58</v>
      </c>
      <c r="F10" s="14">
        <v>14</v>
      </c>
      <c r="G10" s="49">
        <v>48</v>
      </c>
      <c r="H10" s="49">
        <f t="shared" si="2"/>
        <v>12</v>
      </c>
      <c r="I10" s="49">
        <f t="shared" si="3"/>
        <v>8</v>
      </c>
      <c r="J10" s="49">
        <f t="shared" si="3"/>
        <v>4</v>
      </c>
      <c r="K10" s="49">
        <f t="shared" si="4"/>
        <v>0</v>
      </c>
      <c r="L10" s="14">
        <v>8</v>
      </c>
      <c r="M10" s="14">
        <v>4</v>
      </c>
      <c r="N10" s="14">
        <v>12</v>
      </c>
      <c r="O10" s="14"/>
      <c r="P10" s="14"/>
      <c r="Q10" s="136"/>
      <c r="R10" s="136"/>
      <c r="S10" s="136">
        <v>1</v>
      </c>
      <c r="T10" s="136"/>
      <c r="U10" s="14"/>
      <c r="V10" s="14"/>
      <c r="W10" s="14"/>
      <c r="X10" s="14"/>
      <c r="Y10" s="14"/>
      <c r="Z10" s="136"/>
      <c r="AA10" s="136"/>
      <c r="AB10" s="136"/>
      <c r="AC10" s="136"/>
      <c r="AD10" s="14"/>
      <c r="AE10" s="14"/>
      <c r="AF10" s="14"/>
      <c r="AG10" s="14"/>
      <c r="AH10" s="14"/>
      <c r="AI10" s="136"/>
      <c r="AJ10" s="136"/>
      <c r="AK10" s="136"/>
      <c r="AL10" s="136"/>
      <c r="AM10" s="18">
        <f t="shared" ref="AM10:AM57" si="6">N10+O10+W10+X10+AF10+AG10</f>
        <v>12</v>
      </c>
      <c r="AO10" s="18">
        <f t="shared" si="5"/>
        <v>36</v>
      </c>
      <c r="AR10" s="106">
        <f t="shared" ref="AR10:AR53" si="7">G10*0.3</f>
        <v>14.399999999999999</v>
      </c>
    </row>
    <row r="11" spans="1:44">
      <c r="A11" s="27" t="s">
        <v>37</v>
      </c>
      <c r="B11" s="28" t="s">
        <v>41</v>
      </c>
      <c r="C11" s="166" t="s">
        <v>29</v>
      </c>
      <c r="D11" s="119">
        <f>Q11+Z11+AI11</f>
        <v>0</v>
      </c>
      <c r="E11" s="48">
        <v>66</v>
      </c>
      <c r="F11" s="14">
        <v>24</v>
      </c>
      <c r="G11" s="49">
        <v>44</v>
      </c>
      <c r="H11" s="49">
        <f>SUM(I11:K11)</f>
        <v>8</v>
      </c>
      <c r="I11" s="49">
        <f>L11+U11+AD11</f>
        <v>4</v>
      </c>
      <c r="J11" s="49">
        <f>M11+V11+AE11</f>
        <v>4</v>
      </c>
      <c r="K11" s="49">
        <f>P11+Y11+AH11</f>
        <v>0</v>
      </c>
      <c r="L11" s="14"/>
      <c r="M11" s="14"/>
      <c r="N11" s="14"/>
      <c r="O11" s="14"/>
      <c r="P11" s="14"/>
      <c r="Q11" s="136"/>
      <c r="R11" s="136"/>
      <c r="S11" s="136"/>
      <c r="T11" s="136"/>
      <c r="U11" s="14">
        <v>4</v>
      </c>
      <c r="V11" s="14">
        <v>4</v>
      </c>
      <c r="W11" s="14">
        <v>8</v>
      </c>
      <c r="X11" s="14"/>
      <c r="Y11" s="14"/>
      <c r="Z11" s="136"/>
      <c r="AA11" s="136">
        <v>1</v>
      </c>
      <c r="AB11" s="136"/>
      <c r="AC11" s="136"/>
      <c r="AD11" s="14"/>
      <c r="AE11" s="14"/>
      <c r="AF11" s="14"/>
      <c r="AG11" s="14"/>
      <c r="AH11" s="14"/>
      <c r="AI11" s="136"/>
      <c r="AJ11" s="136"/>
      <c r="AK11" s="136"/>
      <c r="AL11" s="136"/>
      <c r="AM11" s="18">
        <f>N11+O11+W11+X11+AF11+AG11</f>
        <v>8</v>
      </c>
      <c r="AO11" s="18">
        <f>G11-AM11</f>
        <v>36</v>
      </c>
      <c r="AR11" s="106">
        <f>G11*0.3</f>
        <v>13.2</v>
      </c>
    </row>
    <row r="12" spans="1:44" ht="47.25">
      <c r="A12" s="27" t="s">
        <v>38</v>
      </c>
      <c r="B12" s="28" t="s">
        <v>352</v>
      </c>
      <c r="C12" s="166" t="s">
        <v>354</v>
      </c>
      <c r="D12" s="119">
        <f t="shared" si="1"/>
        <v>0</v>
      </c>
      <c r="E12" s="48">
        <v>146</v>
      </c>
      <c r="F12" s="14">
        <v>20</v>
      </c>
      <c r="G12" s="49">
        <v>118</v>
      </c>
      <c r="H12" s="49">
        <f>SUM(I12:K12)</f>
        <v>14</v>
      </c>
      <c r="I12" s="49">
        <f t="shared" si="3"/>
        <v>2</v>
      </c>
      <c r="J12" s="49">
        <f t="shared" si="3"/>
        <v>12</v>
      </c>
      <c r="K12" s="49">
        <f t="shared" si="4"/>
        <v>0</v>
      </c>
      <c r="L12" s="14">
        <v>2</v>
      </c>
      <c r="M12" s="14">
        <v>4</v>
      </c>
      <c r="N12" s="14">
        <v>2</v>
      </c>
      <c r="O12" s="14">
        <v>4</v>
      </c>
      <c r="P12" s="14"/>
      <c r="Q12" s="136"/>
      <c r="R12" s="136">
        <v>1</v>
      </c>
      <c r="S12" s="136"/>
      <c r="T12" s="136"/>
      <c r="U12" s="14"/>
      <c r="V12" s="14">
        <v>4</v>
      </c>
      <c r="W12" s="14"/>
      <c r="X12" s="14">
        <v>4</v>
      </c>
      <c r="Y12" s="14"/>
      <c r="Z12" s="136"/>
      <c r="AA12" s="136">
        <v>1</v>
      </c>
      <c r="AB12" s="136"/>
      <c r="AC12" s="136"/>
      <c r="AD12" s="14"/>
      <c r="AE12" s="14">
        <v>4</v>
      </c>
      <c r="AF12" s="14"/>
      <c r="AG12" s="14">
        <v>4</v>
      </c>
      <c r="AH12" s="14"/>
      <c r="AI12" s="136"/>
      <c r="AJ12" s="136">
        <v>1</v>
      </c>
      <c r="AK12" s="136"/>
      <c r="AL12" s="136"/>
      <c r="AM12" s="18">
        <f t="shared" si="6"/>
        <v>14</v>
      </c>
      <c r="AO12" s="18">
        <f t="shared" si="5"/>
        <v>104</v>
      </c>
      <c r="AR12" s="106">
        <f t="shared" si="7"/>
        <v>35.4</v>
      </c>
    </row>
    <row r="13" spans="1:44">
      <c r="A13" s="27" t="s">
        <v>72</v>
      </c>
      <c r="B13" s="28" t="s">
        <v>28</v>
      </c>
      <c r="C13" s="166" t="s">
        <v>215</v>
      </c>
      <c r="D13" s="119">
        <f t="shared" si="1"/>
        <v>0</v>
      </c>
      <c r="E13" s="48">
        <v>236</v>
      </c>
      <c r="F13" s="14">
        <v>168</v>
      </c>
      <c r="G13" s="49">
        <v>160</v>
      </c>
      <c r="H13" s="49">
        <f t="shared" ref="H13:H14" si="8">SUM(I13:K13)</f>
        <v>2</v>
      </c>
      <c r="I13" s="49">
        <f t="shared" si="3"/>
        <v>2</v>
      </c>
      <c r="J13" s="49">
        <f t="shared" si="3"/>
        <v>0</v>
      </c>
      <c r="K13" s="49">
        <f t="shared" si="4"/>
        <v>0</v>
      </c>
      <c r="L13" s="14">
        <v>2</v>
      </c>
      <c r="M13" s="14"/>
      <c r="N13" s="14">
        <v>2</v>
      </c>
      <c r="O13" s="14"/>
      <c r="P13" s="14"/>
      <c r="Q13" s="136"/>
      <c r="R13" s="136">
        <v>1</v>
      </c>
      <c r="S13" s="136"/>
      <c r="T13" s="136"/>
      <c r="U13" s="14"/>
      <c r="V13" s="14"/>
      <c r="W13" s="14"/>
      <c r="X13" s="14"/>
      <c r="Y13" s="14"/>
      <c r="Z13" s="136"/>
      <c r="AA13" s="136"/>
      <c r="AB13" s="136"/>
      <c r="AC13" s="136"/>
      <c r="AD13" s="14"/>
      <c r="AE13" s="14"/>
      <c r="AF13" s="14"/>
      <c r="AG13" s="14"/>
      <c r="AH13" s="14"/>
      <c r="AI13" s="136"/>
      <c r="AJ13" s="136"/>
      <c r="AK13" s="136"/>
      <c r="AL13" s="136"/>
      <c r="AM13" s="18">
        <f t="shared" si="6"/>
        <v>2</v>
      </c>
      <c r="AO13" s="18">
        <f t="shared" si="5"/>
        <v>158</v>
      </c>
      <c r="AR13" s="106">
        <f t="shared" si="7"/>
        <v>48</v>
      </c>
    </row>
    <row r="14" spans="1:44">
      <c r="A14" s="27" t="s">
        <v>40</v>
      </c>
      <c r="B14" s="28" t="s">
        <v>39</v>
      </c>
      <c r="C14" s="166" t="s">
        <v>29</v>
      </c>
      <c r="D14" s="119">
        <f t="shared" si="1"/>
        <v>0</v>
      </c>
      <c r="E14" s="48">
        <v>72</v>
      </c>
      <c r="F14" s="14">
        <v>24</v>
      </c>
      <c r="G14" s="49">
        <v>48</v>
      </c>
      <c r="H14" s="49">
        <f t="shared" si="8"/>
        <v>8</v>
      </c>
      <c r="I14" s="49">
        <f t="shared" si="3"/>
        <v>4</v>
      </c>
      <c r="J14" s="49">
        <f t="shared" si="3"/>
        <v>4</v>
      </c>
      <c r="K14" s="49">
        <f t="shared" si="4"/>
        <v>0</v>
      </c>
      <c r="L14" s="14">
        <v>4</v>
      </c>
      <c r="M14" s="14">
        <v>4</v>
      </c>
      <c r="N14" s="14">
        <v>8</v>
      </c>
      <c r="O14" s="14"/>
      <c r="P14" s="14"/>
      <c r="Q14" s="136"/>
      <c r="R14" s="136">
        <v>1</v>
      </c>
      <c r="S14" s="136"/>
      <c r="T14" s="136"/>
      <c r="U14" s="14"/>
      <c r="V14" s="14"/>
      <c r="W14" s="14"/>
      <c r="X14" s="14"/>
      <c r="Y14" s="14"/>
      <c r="Z14" s="136"/>
      <c r="AA14" s="136"/>
      <c r="AB14" s="136"/>
      <c r="AC14" s="136"/>
      <c r="AD14" s="14"/>
      <c r="AE14" s="14"/>
      <c r="AF14" s="14"/>
      <c r="AG14" s="14"/>
      <c r="AH14" s="14"/>
      <c r="AI14" s="136"/>
      <c r="AJ14" s="136"/>
      <c r="AK14" s="136"/>
      <c r="AL14" s="136"/>
      <c r="AM14" s="18">
        <f t="shared" si="6"/>
        <v>8</v>
      </c>
      <c r="AO14" s="18">
        <f t="shared" si="5"/>
        <v>40</v>
      </c>
      <c r="AR14" s="106">
        <f t="shared" si="7"/>
        <v>14.399999999999999</v>
      </c>
    </row>
    <row r="15" spans="1:44" ht="31.5">
      <c r="A15" s="15" t="s">
        <v>42</v>
      </c>
      <c r="B15" s="17" t="s">
        <v>43</v>
      </c>
      <c r="C15" s="167"/>
      <c r="D15" s="29"/>
      <c r="E15" s="50">
        <f t="shared" ref="E15:K15" si="9">SUM(E16:E17)</f>
        <v>183</v>
      </c>
      <c r="F15" s="16">
        <f t="shared" si="9"/>
        <v>61</v>
      </c>
      <c r="G15" s="16">
        <f t="shared" si="9"/>
        <v>122</v>
      </c>
      <c r="H15" s="16">
        <f t="shared" si="9"/>
        <v>40</v>
      </c>
      <c r="I15" s="16">
        <f t="shared" si="9"/>
        <v>18</v>
      </c>
      <c r="J15" s="16">
        <f t="shared" si="9"/>
        <v>22</v>
      </c>
      <c r="K15" s="16">
        <f t="shared" si="9"/>
        <v>0</v>
      </c>
      <c r="L15" s="112"/>
      <c r="M15" s="112"/>
      <c r="N15" s="112"/>
      <c r="O15" s="112"/>
      <c r="P15" s="112"/>
      <c r="Q15" s="135"/>
      <c r="R15" s="135"/>
      <c r="S15" s="135"/>
      <c r="T15" s="135"/>
      <c r="U15" s="112"/>
      <c r="V15" s="112"/>
      <c r="W15" s="112"/>
      <c r="X15" s="112"/>
      <c r="Y15" s="112"/>
      <c r="Z15" s="135"/>
      <c r="AA15" s="135"/>
      <c r="AB15" s="135"/>
      <c r="AC15" s="135"/>
      <c r="AD15" s="112"/>
      <c r="AE15" s="112"/>
      <c r="AF15" s="112"/>
      <c r="AG15" s="112"/>
      <c r="AH15" s="112"/>
      <c r="AI15" s="135"/>
      <c r="AJ15" s="135"/>
      <c r="AK15" s="135"/>
      <c r="AL15" s="136"/>
      <c r="AM15" s="18">
        <f t="shared" si="6"/>
        <v>0</v>
      </c>
      <c r="AR15" s="106">
        <f t="shared" si="7"/>
        <v>36.6</v>
      </c>
    </row>
    <row r="16" spans="1:44">
      <c r="A16" s="27" t="s">
        <v>44</v>
      </c>
      <c r="B16" s="28" t="s">
        <v>30</v>
      </c>
      <c r="C16" s="166" t="s">
        <v>29</v>
      </c>
      <c r="D16" s="119">
        <f>Q16+Z16+AI16</f>
        <v>1</v>
      </c>
      <c r="E16" s="48">
        <v>72</v>
      </c>
      <c r="F16" s="14">
        <f t="shared" ref="F16:F17" si="10">ROUND(G16/2,0)</f>
        <v>24</v>
      </c>
      <c r="G16" s="144">
        <v>48</v>
      </c>
      <c r="H16" s="144">
        <f t="shared" ref="H16" si="11">SUM(I16:K16)</f>
        <v>20</v>
      </c>
      <c r="I16" s="49">
        <f t="shared" ref="I16:I17" si="12">L16+U16+AD16</f>
        <v>10</v>
      </c>
      <c r="J16" s="49">
        <f t="shared" ref="J16:J17" si="13">M16+V16+AE16</f>
        <v>10</v>
      </c>
      <c r="K16" s="49">
        <f t="shared" ref="K16:K17" si="14">P16+Y16+AH16</f>
        <v>0</v>
      </c>
      <c r="L16" s="14">
        <v>10</v>
      </c>
      <c r="M16" s="14">
        <v>10</v>
      </c>
      <c r="N16" s="14">
        <v>2</v>
      </c>
      <c r="O16" s="14">
        <v>18</v>
      </c>
      <c r="P16" s="14"/>
      <c r="Q16" s="136">
        <v>1</v>
      </c>
      <c r="R16" s="136"/>
      <c r="S16" s="136">
        <v>1</v>
      </c>
      <c r="T16" s="136"/>
      <c r="U16" s="14"/>
      <c r="V16" s="14"/>
      <c r="W16" s="14"/>
      <c r="X16" s="14"/>
      <c r="Y16" s="14"/>
      <c r="Z16" s="136"/>
      <c r="AA16" s="136"/>
      <c r="AB16" s="136"/>
      <c r="AC16" s="136"/>
      <c r="AD16" s="14"/>
      <c r="AE16" s="14"/>
      <c r="AF16" s="14"/>
      <c r="AG16" s="14"/>
      <c r="AH16" s="14"/>
      <c r="AI16" s="136"/>
      <c r="AJ16" s="136"/>
      <c r="AK16" s="136"/>
      <c r="AL16" s="135"/>
      <c r="AM16" s="18">
        <f t="shared" si="6"/>
        <v>20</v>
      </c>
      <c r="AO16" s="18">
        <f>G16-AM16</f>
        <v>28</v>
      </c>
      <c r="AR16" s="106">
        <f t="shared" si="7"/>
        <v>14.399999999999999</v>
      </c>
    </row>
    <row r="17" spans="1:44" ht="31.5">
      <c r="A17" s="27" t="s">
        <v>45</v>
      </c>
      <c r="B17" s="158" t="s">
        <v>65</v>
      </c>
      <c r="C17" s="166" t="s">
        <v>29</v>
      </c>
      <c r="D17" s="119">
        <f>Q17+Z17+AI17</f>
        <v>1</v>
      </c>
      <c r="E17" s="48">
        <v>111</v>
      </c>
      <c r="F17" s="14">
        <f t="shared" si="10"/>
        <v>37</v>
      </c>
      <c r="G17" s="144">
        <v>74</v>
      </c>
      <c r="H17" s="144">
        <f t="shared" ref="H17" si="15">SUM(I17:K17)</f>
        <v>20</v>
      </c>
      <c r="I17" s="49">
        <f t="shared" si="12"/>
        <v>8</v>
      </c>
      <c r="J17" s="49">
        <f t="shared" si="13"/>
        <v>12</v>
      </c>
      <c r="K17" s="49">
        <f t="shared" si="14"/>
        <v>0</v>
      </c>
      <c r="L17" s="14">
        <v>8</v>
      </c>
      <c r="M17" s="14">
        <v>12</v>
      </c>
      <c r="N17" s="14">
        <v>2</v>
      </c>
      <c r="O17" s="14">
        <v>18</v>
      </c>
      <c r="P17" s="14"/>
      <c r="Q17" s="136">
        <v>1</v>
      </c>
      <c r="R17" s="136"/>
      <c r="S17" s="136">
        <v>1</v>
      </c>
      <c r="T17" s="136"/>
      <c r="U17" s="14"/>
      <c r="V17" s="14"/>
      <c r="W17" s="14"/>
      <c r="X17" s="14"/>
      <c r="Y17" s="14"/>
      <c r="Z17" s="136"/>
      <c r="AA17" s="136"/>
      <c r="AB17" s="136"/>
      <c r="AC17" s="136"/>
      <c r="AD17" s="14"/>
      <c r="AE17" s="14"/>
      <c r="AF17" s="14"/>
      <c r="AG17" s="14"/>
      <c r="AH17" s="14"/>
      <c r="AI17" s="136"/>
      <c r="AJ17" s="136"/>
      <c r="AK17" s="136"/>
      <c r="AL17" s="136"/>
      <c r="AM17" s="18">
        <f t="shared" si="6"/>
        <v>20</v>
      </c>
      <c r="AO17" s="18">
        <f>G17-AM17</f>
        <v>54</v>
      </c>
      <c r="AR17" s="106">
        <f t="shared" si="7"/>
        <v>22.2</v>
      </c>
    </row>
    <row r="18" spans="1:44" s="32" customFormat="1">
      <c r="A18" s="84" t="s">
        <v>48</v>
      </c>
      <c r="B18" s="88" t="s">
        <v>356</v>
      </c>
      <c r="C18" s="154"/>
      <c r="D18" s="64"/>
      <c r="E18" s="89" t="e">
        <f>#REF!+E31</f>
        <v>#REF!</v>
      </c>
      <c r="F18" s="21" t="e">
        <f>#REF!+F31</f>
        <v>#REF!</v>
      </c>
      <c r="G18" s="21">
        <f>SUM(G19:G29)</f>
        <v>650</v>
      </c>
      <c r="H18" s="21">
        <f t="shared" ref="H18:K18" si="16">SUM(H19:H29)</f>
        <v>176</v>
      </c>
      <c r="I18" s="21">
        <f t="shared" si="16"/>
        <v>120</v>
      </c>
      <c r="J18" s="21">
        <f t="shared" si="16"/>
        <v>56</v>
      </c>
      <c r="K18" s="21">
        <f t="shared" si="16"/>
        <v>0</v>
      </c>
      <c r="L18" s="16"/>
      <c r="M18" s="16"/>
      <c r="N18" s="16"/>
      <c r="O18" s="16"/>
      <c r="P18" s="16"/>
      <c r="Q18" s="135"/>
      <c r="R18" s="135"/>
      <c r="S18" s="135"/>
      <c r="T18" s="135"/>
      <c r="U18" s="16"/>
      <c r="V18" s="16"/>
      <c r="W18" s="16"/>
      <c r="X18" s="16"/>
      <c r="Y18" s="16"/>
      <c r="Z18" s="135"/>
      <c r="AA18" s="135"/>
      <c r="AB18" s="135"/>
      <c r="AC18" s="135"/>
      <c r="AD18" s="16"/>
      <c r="AE18" s="16"/>
      <c r="AF18" s="16"/>
      <c r="AG18" s="16"/>
      <c r="AH18" s="16"/>
      <c r="AI18" s="135"/>
      <c r="AJ18" s="135"/>
      <c r="AK18" s="135"/>
      <c r="AL18" s="135"/>
      <c r="AM18" s="18">
        <f t="shared" si="6"/>
        <v>0</v>
      </c>
      <c r="AO18" s="18"/>
      <c r="AR18" s="106">
        <f t="shared" si="7"/>
        <v>195</v>
      </c>
    </row>
    <row r="19" spans="1:44">
      <c r="A19" s="27" t="s">
        <v>73</v>
      </c>
      <c r="B19" s="159" t="s">
        <v>59</v>
      </c>
      <c r="C19" s="166" t="s">
        <v>274</v>
      </c>
      <c r="D19" s="172">
        <f t="shared" ref="D19:D29" si="17">Q19+Z19+AI19</f>
        <v>1</v>
      </c>
      <c r="E19" s="48">
        <v>138</v>
      </c>
      <c r="F19" s="48">
        <f t="shared" ref="F19:F29" si="18">ROUND(G19/2,0)</f>
        <v>46</v>
      </c>
      <c r="G19" s="49">
        <v>92</v>
      </c>
      <c r="H19" s="49">
        <f t="shared" ref="H19" si="19">SUM(I19:K19)</f>
        <v>30</v>
      </c>
      <c r="I19" s="49">
        <f t="shared" ref="I19:I29" si="20">L19+U19+AD19</f>
        <v>24</v>
      </c>
      <c r="J19" s="49">
        <f t="shared" ref="J19:J29" si="21">M19+V19+AE19</f>
        <v>6</v>
      </c>
      <c r="K19" s="49">
        <f t="shared" ref="K19:K29" si="22">P19+Y19+AH19</f>
        <v>0</v>
      </c>
      <c r="L19" s="48"/>
      <c r="M19" s="48"/>
      <c r="N19" s="48"/>
      <c r="O19" s="48"/>
      <c r="P19" s="48"/>
      <c r="Q19" s="173"/>
      <c r="R19" s="173"/>
      <c r="S19" s="173"/>
      <c r="T19" s="173"/>
      <c r="U19" s="48">
        <v>24</v>
      </c>
      <c r="V19" s="48">
        <v>6</v>
      </c>
      <c r="W19" s="48">
        <v>20</v>
      </c>
      <c r="X19" s="48">
        <v>10</v>
      </c>
      <c r="Y19" s="48"/>
      <c r="Z19" s="173">
        <v>1</v>
      </c>
      <c r="AA19" s="173"/>
      <c r="AB19" s="173">
        <v>1</v>
      </c>
      <c r="AC19" s="173"/>
      <c r="AD19" s="48"/>
      <c r="AE19" s="48"/>
      <c r="AF19" s="48"/>
      <c r="AG19" s="48"/>
      <c r="AH19" s="14"/>
      <c r="AI19" s="136"/>
      <c r="AJ19" s="136"/>
      <c r="AK19" s="136"/>
      <c r="AL19" s="135"/>
      <c r="AM19" s="18">
        <f t="shared" si="6"/>
        <v>30</v>
      </c>
      <c r="AO19" s="18">
        <f t="shared" ref="AO19:AO24" si="23">G19-AM19</f>
        <v>62</v>
      </c>
      <c r="AR19" s="106">
        <f t="shared" si="7"/>
        <v>27.599999999999998</v>
      </c>
    </row>
    <row r="20" spans="1:44">
      <c r="A20" s="27" t="s">
        <v>49</v>
      </c>
      <c r="B20" s="159" t="s">
        <v>275</v>
      </c>
      <c r="C20" s="166" t="s">
        <v>274</v>
      </c>
      <c r="D20" s="172">
        <f t="shared" si="17"/>
        <v>1</v>
      </c>
      <c r="E20" s="48">
        <v>72</v>
      </c>
      <c r="F20" s="48">
        <f t="shared" si="18"/>
        <v>24</v>
      </c>
      <c r="G20" s="49">
        <v>48</v>
      </c>
      <c r="H20" s="49">
        <f t="shared" ref="H20:H29" si="24">SUM(I20:K20)</f>
        <v>16</v>
      </c>
      <c r="I20" s="49">
        <f t="shared" si="20"/>
        <v>10</v>
      </c>
      <c r="J20" s="49">
        <f t="shared" si="21"/>
        <v>6</v>
      </c>
      <c r="K20" s="49">
        <f t="shared" si="22"/>
        <v>0</v>
      </c>
      <c r="L20" s="48">
        <v>10</v>
      </c>
      <c r="M20" s="48">
        <v>6</v>
      </c>
      <c r="N20" s="48">
        <v>8</v>
      </c>
      <c r="O20" s="48">
        <v>8</v>
      </c>
      <c r="P20" s="48"/>
      <c r="Q20" s="173">
        <v>1</v>
      </c>
      <c r="R20" s="173"/>
      <c r="S20" s="173">
        <v>1</v>
      </c>
      <c r="T20" s="173"/>
      <c r="U20" s="48"/>
      <c r="V20" s="48"/>
      <c r="W20" s="48"/>
      <c r="X20" s="48"/>
      <c r="Y20" s="48"/>
      <c r="Z20" s="173"/>
      <c r="AA20" s="173"/>
      <c r="AB20" s="173"/>
      <c r="AC20" s="173"/>
      <c r="AD20" s="48"/>
      <c r="AE20" s="48"/>
      <c r="AF20" s="48"/>
      <c r="AG20" s="48"/>
      <c r="AH20" s="14"/>
      <c r="AI20" s="136"/>
      <c r="AJ20" s="136"/>
      <c r="AK20" s="136"/>
      <c r="AL20" s="136"/>
      <c r="AM20" s="18">
        <f t="shared" si="6"/>
        <v>16</v>
      </c>
      <c r="AO20" s="18">
        <f t="shared" si="23"/>
        <v>32</v>
      </c>
      <c r="AR20" s="106">
        <f t="shared" si="7"/>
        <v>14.399999999999999</v>
      </c>
    </row>
    <row r="21" spans="1:44">
      <c r="A21" s="27" t="s">
        <v>50</v>
      </c>
      <c r="B21" s="159" t="s">
        <v>276</v>
      </c>
      <c r="C21" s="166" t="s">
        <v>29</v>
      </c>
      <c r="D21" s="172">
        <f t="shared" si="17"/>
        <v>0</v>
      </c>
      <c r="E21" s="48">
        <v>72</v>
      </c>
      <c r="F21" s="48">
        <f t="shared" si="18"/>
        <v>24</v>
      </c>
      <c r="G21" s="49">
        <v>48</v>
      </c>
      <c r="H21" s="49">
        <f t="shared" si="24"/>
        <v>14</v>
      </c>
      <c r="I21" s="49">
        <f t="shared" si="20"/>
        <v>10</v>
      </c>
      <c r="J21" s="49">
        <f t="shared" si="21"/>
        <v>4</v>
      </c>
      <c r="K21" s="49">
        <f t="shared" si="22"/>
        <v>0</v>
      </c>
      <c r="L21" s="48">
        <v>10</v>
      </c>
      <c r="M21" s="48">
        <v>4</v>
      </c>
      <c r="N21" s="48">
        <v>14</v>
      </c>
      <c r="O21" s="48"/>
      <c r="P21" s="48"/>
      <c r="Q21" s="173"/>
      <c r="R21" s="173"/>
      <c r="S21" s="173">
        <v>1</v>
      </c>
      <c r="T21" s="173"/>
      <c r="U21" s="48"/>
      <c r="V21" s="48"/>
      <c r="W21" s="48"/>
      <c r="X21" s="48"/>
      <c r="Y21" s="48"/>
      <c r="Z21" s="173"/>
      <c r="AA21" s="173"/>
      <c r="AB21" s="173"/>
      <c r="AC21" s="173"/>
      <c r="AD21" s="48"/>
      <c r="AE21" s="48"/>
      <c r="AF21" s="48"/>
      <c r="AG21" s="48"/>
      <c r="AH21" s="14"/>
      <c r="AI21" s="136"/>
      <c r="AJ21" s="136"/>
      <c r="AK21" s="136"/>
      <c r="AL21" s="136"/>
      <c r="AM21" s="18">
        <f t="shared" si="6"/>
        <v>14</v>
      </c>
      <c r="AO21" s="18">
        <f t="shared" si="23"/>
        <v>34</v>
      </c>
      <c r="AR21" s="106">
        <f t="shared" si="7"/>
        <v>14.399999999999999</v>
      </c>
    </row>
    <row r="22" spans="1:44" ht="31.5">
      <c r="A22" s="27" t="s">
        <v>51</v>
      </c>
      <c r="B22" s="159" t="s">
        <v>277</v>
      </c>
      <c r="C22" s="166" t="s">
        <v>29</v>
      </c>
      <c r="D22" s="172">
        <f t="shared" si="17"/>
        <v>0</v>
      </c>
      <c r="E22" s="48">
        <v>72</v>
      </c>
      <c r="F22" s="48">
        <f t="shared" si="18"/>
        <v>24</v>
      </c>
      <c r="G22" s="49">
        <v>48</v>
      </c>
      <c r="H22" s="49">
        <f t="shared" si="24"/>
        <v>14</v>
      </c>
      <c r="I22" s="49">
        <f t="shared" si="20"/>
        <v>10</v>
      </c>
      <c r="J22" s="49">
        <f t="shared" si="21"/>
        <v>4</v>
      </c>
      <c r="K22" s="49">
        <f t="shared" si="22"/>
        <v>0</v>
      </c>
      <c r="L22" s="48">
        <v>10</v>
      </c>
      <c r="M22" s="48">
        <v>4</v>
      </c>
      <c r="N22" s="48"/>
      <c r="O22" s="48">
        <v>14</v>
      </c>
      <c r="P22" s="48"/>
      <c r="Q22" s="173"/>
      <c r="R22" s="173"/>
      <c r="S22" s="173">
        <v>1</v>
      </c>
      <c r="T22" s="173"/>
      <c r="U22" s="48"/>
      <c r="V22" s="48"/>
      <c r="W22" s="48"/>
      <c r="X22" s="48"/>
      <c r="Y22" s="48"/>
      <c r="Z22" s="173"/>
      <c r="AA22" s="173"/>
      <c r="AB22" s="173"/>
      <c r="AC22" s="173"/>
      <c r="AD22" s="48"/>
      <c r="AE22" s="48"/>
      <c r="AF22" s="48"/>
      <c r="AG22" s="48"/>
      <c r="AH22" s="14"/>
      <c r="AI22" s="136"/>
      <c r="AJ22" s="136"/>
      <c r="AK22" s="136"/>
      <c r="AL22" s="136"/>
      <c r="AM22" s="18">
        <f t="shared" si="6"/>
        <v>14</v>
      </c>
      <c r="AO22" s="18">
        <f t="shared" si="23"/>
        <v>34</v>
      </c>
      <c r="AR22" s="106">
        <f t="shared" si="7"/>
        <v>14.399999999999999</v>
      </c>
    </row>
    <row r="23" spans="1:44" ht="31.5">
      <c r="A23" s="27" t="s">
        <v>52</v>
      </c>
      <c r="B23" s="159" t="s">
        <v>57</v>
      </c>
      <c r="C23" s="166" t="s">
        <v>29</v>
      </c>
      <c r="D23" s="172">
        <f t="shared" si="17"/>
        <v>0</v>
      </c>
      <c r="E23" s="48">
        <v>72</v>
      </c>
      <c r="F23" s="48">
        <f t="shared" si="18"/>
        <v>24</v>
      </c>
      <c r="G23" s="49">
        <v>48</v>
      </c>
      <c r="H23" s="49">
        <f t="shared" si="24"/>
        <v>10</v>
      </c>
      <c r="I23" s="49">
        <f t="shared" si="20"/>
        <v>8</v>
      </c>
      <c r="J23" s="49">
        <f t="shared" si="21"/>
        <v>2</v>
      </c>
      <c r="K23" s="49">
        <f t="shared" si="22"/>
        <v>0</v>
      </c>
      <c r="L23" s="48"/>
      <c r="M23" s="48"/>
      <c r="N23" s="48"/>
      <c r="O23" s="48"/>
      <c r="P23" s="48"/>
      <c r="Q23" s="173"/>
      <c r="R23" s="173"/>
      <c r="S23" s="173"/>
      <c r="T23" s="173"/>
      <c r="U23" s="48"/>
      <c r="V23" s="48"/>
      <c r="W23" s="48"/>
      <c r="X23" s="48"/>
      <c r="Y23" s="48"/>
      <c r="Z23" s="173"/>
      <c r="AA23" s="173"/>
      <c r="AB23" s="173"/>
      <c r="AC23" s="173"/>
      <c r="AD23" s="48">
        <v>8</v>
      </c>
      <c r="AE23" s="48">
        <v>2</v>
      </c>
      <c r="AF23" s="48">
        <v>10</v>
      </c>
      <c r="AG23" s="48"/>
      <c r="AH23" s="14"/>
      <c r="AI23" s="136"/>
      <c r="AJ23" s="136"/>
      <c r="AK23" s="136">
        <v>1</v>
      </c>
      <c r="AL23" s="136"/>
      <c r="AM23" s="18">
        <f t="shared" si="6"/>
        <v>10</v>
      </c>
      <c r="AO23" s="18">
        <f t="shared" si="23"/>
        <v>38</v>
      </c>
      <c r="AR23" s="106">
        <f t="shared" si="7"/>
        <v>14.399999999999999</v>
      </c>
    </row>
    <row r="24" spans="1:44" ht="31.5">
      <c r="A24" s="27" t="s">
        <v>53</v>
      </c>
      <c r="B24" s="159" t="s">
        <v>278</v>
      </c>
      <c r="C24" s="166" t="s">
        <v>279</v>
      </c>
      <c r="D24" s="172">
        <f t="shared" si="17"/>
        <v>1</v>
      </c>
      <c r="E24" s="48">
        <v>114</v>
      </c>
      <c r="F24" s="48">
        <f t="shared" si="18"/>
        <v>38</v>
      </c>
      <c r="G24" s="49">
        <v>76</v>
      </c>
      <c r="H24" s="49">
        <f t="shared" si="24"/>
        <v>20</v>
      </c>
      <c r="I24" s="49">
        <f t="shared" si="20"/>
        <v>14</v>
      </c>
      <c r="J24" s="49">
        <f t="shared" si="21"/>
        <v>6</v>
      </c>
      <c r="K24" s="49">
        <f t="shared" si="22"/>
        <v>0</v>
      </c>
      <c r="L24" s="48">
        <v>14</v>
      </c>
      <c r="M24" s="48">
        <v>6</v>
      </c>
      <c r="N24" s="48">
        <v>12</v>
      </c>
      <c r="O24" s="48">
        <v>8</v>
      </c>
      <c r="P24" s="48"/>
      <c r="Q24" s="173">
        <v>1</v>
      </c>
      <c r="R24" s="173"/>
      <c r="S24" s="173"/>
      <c r="T24" s="173">
        <v>1</v>
      </c>
      <c r="U24" s="48"/>
      <c r="V24" s="48"/>
      <c r="W24" s="48"/>
      <c r="X24" s="48"/>
      <c r="Y24" s="48"/>
      <c r="Z24" s="173"/>
      <c r="AA24" s="173"/>
      <c r="AB24" s="173"/>
      <c r="AC24" s="173"/>
      <c r="AD24" s="48"/>
      <c r="AE24" s="48"/>
      <c r="AF24" s="48"/>
      <c r="AG24" s="48"/>
      <c r="AH24" s="14"/>
      <c r="AI24" s="136"/>
      <c r="AJ24" s="136"/>
      <c r="AK24" s="136"/>
      <c r="AL24" s="136"/>
      <c r="AM24" s="18">
        <f t="shared" si="6"/>
        <v>20</v>
      </c>
      <c r="AO24" s="18">
        <f t="shared" si="23"/>
        <v>56</v>
      </c>
      <c r="AR24" s="106">
        <f t="shared" si="7"/>
        <v>22.8</v>
      </c>
    </row>
    <row r="25" spans="1:44">
      <c r="A25" s="27" t="s">
        <v>54</v>
      </c>
      <c r="B25" s="159" t="s">
        <v>280</v>
      </c>
      <c r="C25" s="166" t="s">
        <v>279</v>
      </c>
      <c r="D25" s="172">
        <f t="shared" si="17"/>
        <v>0</v>
      </c>
      <c r="E25" s="48">
        <v>138</v>
      </c>
      <c r="F25" s="48">
        <f t="shared" si="18"/>
        <v>46</v>
      </c>
      <c r="G25" s="49">
        <v>92</v>
      </c>
      <c r="H25" s="49">
        <f t="shared" si="24"/>
        <v>18</v>
      </c>
      <c r="I25" s="49">
        <f t="shared" si="20"/>
        <v>12</v>
      </c>
      <c r="J25" s="49">
        <f t="shared" si="21"/>
        <v>6</v>
      </c>
      <c r="K25" s="49">
        <f t="shared" si="22"/>
        <v>0</v>
      </c>
      <c r="L25" s="48"/>
      <c r="M25" s="48"/>
      <c r="N25" s="48"/>
      <c r="O25" s="48"/>
      <c r="P25" s="48"/>
      <c r="Q25" s="173"/>
      <c r="R25" s="173"/>
      <c r="S25" s="173"/>
      <c r="T25" s="173"/>
      <c r="U25" s="48">
        <v>12</v>
      </c>
      <c r="V25" s="48">
        <v>6</v>
      </c>
      <c r="W25" s="48">
        <v>12</v>
      </c>
      <c r="X25" s="48">
        <v>6</v>
      </c>
      <c r="Y25" s="48"/>
      <c r="Z25" s="173"/>
      <c r="AA25" s="173"/>
      <c r="AB25" s="173"/>
      <c r="AC25" s="173">
        <v>1</v>
      </c>
      <c r="AD25" s="48"/>
      <c r="AE25" s="48"/>
      <c r="AF25" s="48"/>
      <c r="AG25" s="48"/>
      <c r="AH25" s="14"/>
      <c r="AI25" s="136"/>
      <c r="AJ25" s="136"/>
      <c r="AK25" s="136"/>
      <c r="AL25" s="136"/>
      <c r="AM25" s="18">
        <f t="shared" si="6"/>
        <v>18</v>
      </c>
      <c r="AR25" s="106">
        <f t="shared" si="7"/>
        <v>27.599999999999998</v>
      </c>
    </row>
    <row r="26" spans="1:44">
      <c r="A26" s="27" t="s">
        <v>55</v>
      </c>
      <c r="B26" s="159" t="s">
        <v>281</v>
      </c>
      <c r="C26" s="166" t="s">
        <v>29</v>
      </c>
      <c r="D26" s="172">
        <f t="shared" si="17"/>
        <v>0</v>
      </c>
      <c r="E26" s="48">
        <v>132</v>
      </c>
      <c r="F26" s="48">
        <f t="shared" si="18"/>
        <v>44</v>
      </c>
      <c r="G26" s="49">
        <v>88</v>
      </c>
      <c r="H26" s="49">
        <f t="shared" si="24"/>
        <v>24</v>
      </c>
      <c r="I26" s="49">
        <f t="shared" si="20"/>
        <v>14</v>
      </c>
      <c r="J26" s="49">
        <f t="shared" si="21"/>
        <v>10</v>
      </c>
      <c r="K26" s="49">
        <f t="shared" si="22"/>
        <v>0</v>
      </c>
      <c r="L26" s="48">
        <v>14</v>
      </c>
      <c r="M26" s="48">
        <v>10</v>
      </c>
      <c r="N26" s="48">
        <v>14</v>
      </c>
      <c r="O26" s="48">
        <v>10</v>
      </c>
      <c r="P26" s="48"/>
      <c r="Q26" s="173"/>
      <c r="R26" s="173"/>
      <c r="S26" s="173">
        <v>1</v>
      </c>
      <c r="T26" s="173"/>
      <c r="U26" s="48"/>
      <c r="V26" s="48"/>
      <c r="W26" s="48"/>
      <c r="X26" s="48"/>
      <c r="Y26" s="48"/>
      <c r="Z26" s="173"/>
      <c r="AA26" s="173"/>
      <c r="AB26" s="173"/>
      <c r="AC26" s="173"/>
      <c r="AD26" s="48"/>
      <c r="AE26" s="48"/>
      <c r="AF26" s="48"/>
      <c r="AG26" s="48"/>
      <c r="AH26" s="14"/>
      <c r="AI26" s="136"/>
      <c r="AJ26" s="136"/>
      <c r="AK26" s="136"/>
      <c r="AL26" s="136"/>
      <c r="AM26" s="18">
        <f t="shared" si="6"/>
        <v>24</v>
      </c>
      <c r="AO26" s="18">
        <f>G26-AM26</f>
        <v>64</v>
      </c>
      <c r="AR26" s="106">
        <f t="shared" si="7"/>
        <v>26.4</v>
      </c>
    </row>
    <row r="27" spans="1:44">
      <c r="A27" s="27" t="s">
        <v>56</v>
      </c>
      <c r="B27" s="159" t="s">
        <v>282</v>
      </c>
      <c r="C27" s="166" t="s">
        <v>29</v>
      </c>
      <c r="D27" s="172">
        <f t="shared" si="17"/>
        <v>0</v>
      </c>
      <c r="E27" s="48">
        <v>57</v>
      </c>
      <c r="F27" s="48">
        <f>ROUND(G27/2,0)</f>
        <v>19</v>
      </c>
      <c r="G27" s="49">
        <v>38</v>
      </c>
      <c r="H27" s="49">
        <f t="shared" si="24"/>
        <v>10</v>
      </c>
      <c r="I27" s="49">
        <f t="shared" si="20"/>
        <v>6</v>
      </c>
      <c r="J27" s="49">
        <f t="shared" si="21"/>
        <v>4</v>
      </c>
      <c r="K27" s="49">
        <f t="shared" si="22"/>
        <v>0</v>
      </c>
      <c r="L27" s="48"/>
      <c r="M27" s="48"/>
      <c r="N27" s="48"/>
      <c r="O27" s="48"/>
      <c r="P27" s="48"/>
      <c r="Q27" s="173"/>
      <c r="R27" s="173"/>
      <c r="S27" s="173"/>
      <c r="T27" s="173"/>
      <c r="U27" s="48"/>
      <c r="V27" s="48"/>
      <c r="W27" s="48"/>
      <c r="X27" s="48"/>
      <c r="Y27" s="48"/>
      <c r="Z27" s="173"/>
      <c r="AA27" s="173"/>
      <c r="AB27" s="173"/>
      <c r="AC27" s="173"/>
      <c r="AD27" s="48">
        <v>6</v>
      </c>
      <c r="AE27" s="48">
        <v>4</v>
      </c>
      <c r="AF27" s="48"/>
      <c r="AG27" s="48">
        <v>10</v>
      </c>
      <c r="AH27" s="14"/>
      <c r="AI27" s="136"/>
      <c r="AJ27" s="136"/>
      <c r="AK27" s="136">
        <v>1</v>
      </c>
      <c r="AL27" s="136"/>
      <c r="AM27" s="18">
        <f t="shared" si="6"/>
        <v>10</v>
      </c>
      <c r="AO27" s="18">
        <f>G27-AM27</f>
        <v>28</v>
      </c>
      <c r="AR27" s="106">
        <f t="shared" si="7"/>
        <v>11.4</v>
      </c>
    </row>
    <row r="28" spans="1:44">
      <c r="A28" s="27" t="s">
        <v>58</v>
      </c>
      <c r="B28" s="159" t="s">
        <v>61</v>
      </c>
      <c r="C28" s="166" t="s">
        <v>29</v>
      </c>
      <c r="D28" s="172">
        <f t="shared" si="17"/>
        <v>0</v>
      </c>
      <c r="E28" s="48">
        <v>102</v>
      </c>
      <c r="F28" s="48">
        <f>ROUND(G28/2,0)</f>
        <v>34</v>
      </c>
      <c r="G28" s="49">
        <v>68</v>
      </c>
      <c r="H28" s="49">
        <f t="shared" si="24"/>
        <v>16</v>
      </c>
      <c r="I28" s="49">
        <f t="shared" si="20"/>
        <v>8</v>
      </c>
      <c r="J28" s="49">
        <f t="shared" si="21"/>
        <v>8</v>
      </c>
      <c r="K28" s="49">
        <f t="shared" si="22"/>
        <v>0</v>
      </c>
      <c r="L28" s="48"/>
      <c r="M28" s="48"/>
      <c r="N28" s="48"/>
      <c r="O28" s="48"/>
      <c r="P28" s="48"/>
      <c r="Q28" s="173"/>
      <c r="R28" s="173"/>
      <c r="S28" s="173"/>
      <c r="T28" s="173"/>
      <c r="U28" s="48"/>
      <c r="V28" s="48"/>
      <c r="W28" s="48"/>
      <c r="X28" s="48"/>
      <c r="Y28" s="48"/>
      <c r="Z28" s="173"/>
      <c r="AA28" s="173"/>
      <c r="AB28" s="173"/>
      <c r="AC28" s="173"/>
      <c r="AD28" s="48">
        <v>8</v>
      </c>
      <c r="AE28" s="48">
        <v>8</v>
      </c>
      <c r="AF28" s="48">
        <v>16</v>
      </c>
      <c r="AG28" s="48"/>
      <c r="AH28" s="14"/>
      <c r="AI28" s="136"/>
      <c r="AJ28" s="136"/>
      <c r="AK28" s="136">
        <v>1</v>
      </c>
      <c r="AL28" s="136"/>
      <c r="AM28" s="18">
        <f t="shared" si="6"/>
        <v>16</v>
      </c>
      <c r="AO28" s="18">
        <f>G28-AM28</f>
        <v>52</v>
      </c>
      <c r="AR28" s="106">
        <f t="shared" si="7"/>
        <v>20.399999999999999</v>
      </c>
    </row>
    <row r="29" spans="1:44" s="62" customFormat="1">
      <c r="A29" s="60" t="s">
        <v>60</v>
      </c>
      <c r="B29" s="61" t="s">
        <v>224</v>
      </c>
      <c r="C29" s="166"/>
      <c r="D29" s="172">
        <f t="shared" si="17"/>
        <v>0</v>
      </c>
      <c r="E29" s="48">
        <v>51</v>
      </c>
      <c r="F29" s="48">
        <f t="shared" si="18"/>
        <v>2</v>
      </c>
      <c r="G29" s="49">
        <v>4</v>
      </c>
      <c r="H29" s="49">
        <f t="shared" si="24"/>
        <v>4</v>
      </c>
      <c r="I29" s="49">
        <f t="shared" si="20"/>
        <v>4</v>
      </c>
      <c r="J29" s="49">
        <f t="shared" si="21"/>
        <v>0</v>
      </c>
      <c r="K29" s="49">
        <f t="shared" si="22"/>
        <v>0</v>
      </c>
      <c r="L29" s="48">
        <v>4</v>
      </c>
      <c r="M29" s="48"/>
      <c r="N29" s="48">
        <v>4</v>
      </c>
      <c r="O29" s="48"/>
      <c r="P29" s="48"/>
      <c r="Q29" s="173"/>
      <c r="R29" s="173"/>
      <c r="S29" s="173"/>
      <c r="T29" s="173"/>
      <c r="U29" s="48"/>
      <c r="V29" s="48"/>
      <c r="W29" s="48"/>
      <c r="X29" s="48"/>
      <c r="Y29" s="48"/>
      <c r="Z29" s="173"/>
      <c r="AA29" s="173"/>
      <c r="AB29" s="173"/>
      <c r="AC29" s="173"/>
      <c r="AD29" s="48"/>
      <c r="AE29" s="48"/>
      <c r="AF29" s="48"/>
      <c r="AG29" s="48"/>
      <c r="AH29" s="48"/>
      <c r="AI29" s="136"/>
      <c r="AJ29" s="136"/>
      <c r="AK29" s="136"/>
      <c r="AL29" s="136"/>
      <c r="AM29" s="18">
        <f t="shared" si="6"/>
        <v>4</v>
      </c>
      <c r="AO29" s="62">
        <f>G29-AM29</f>
        <v>0</v>
      </c>
      <c r="AR29" s="118">
        <f t="shared" si="7"/>
        <v>1.2</v>
      </c>
    </row>
    <row r="30" spans="1:44" s="32" customFormat="1">
      <c r="A30" s="84" t="s">
        <v>46</v>
      </c>
      <c r="B30" s="88" t="s">
        <v>47</v>
      </c>
      <c r="C30" s="154"/>
      <c r="D30" s="64"/>
      <c r="E30" s="89"/>
      <c r="F30" s="21"/>
      <c r="G30" s="21">
        <f>G31</f>
        <v>1250</v>
      </c>
      <c r="H30" s="21">
        <f t="shared" ref="H30:K30" si="25">H31</f>
        <v>208</v>
      </c>
      <c r="I30" s="21">
        <f t="shared" si="25"/>
        <v>100</v>
      </c>
      <c r="J30" s="21">
        <f t="shared" si="25"/>
        <v>88</v>
      </c>
      <c r="K30" s="21">
        <f t="shared" si="25"/>
        <v>20</v>
      </c>
      <c r="L30" s="16"/>
      <c r="M30" s="16"/>
      <c r="N30" s="16"/>
      <c r="O30" s="16"/>
      <c r="P30" s="16"/>
      <c r="Q30" s="135"/>
      <c r="R30" s="135"/>
      <c r="S30" s="135"/>
      <c r="T30" s="135"/>
      <c r="U30" s="16"/>
      <c r="V30" s="16"/>
      <c r="W30" s="16"/>
      <c r="X30" s="16"/>
      <c r="Y30" s="16"/>
      <c r="Z30" s="135"/>
      <c r="AA30" s="135"/>
      <c r="AB30" s="135"/>
      <c r="AC30" s="135"/>
      <c r="AD30" s="16"/>
      <c r="AE30" s="16"/>
      <c r="AF30" s="16"/>
      <c r="AG30" s="16"/>
      <c r="AH30" s="16"/>
      <c r="AI30" s="135"/>
      <c r="AJ30" s="135"/>
      <c r="AK30" s="135"/>
      <c r="AL30" s="135"/>
      <c r="AM30" s="18"/>
      <c r="AO30" s="18"/>
      <c r="AR30" s="106"/>
    </row>
    <row r="31" spans="1:44" s="32" customFormat="1">
      <c r="A31" s="51" t="s">
        <v>62</v>
      </c>
      <c r="B31" s="91" t="s">
        <v>63</v>
      </c>
      <c r="C31" s="63"/>
      <c r="D31" s="63"/>
      <c r="E31" s="93">
        <f>E32+E36+E41+E45+E50</f>
        <v>1707</v>
      </c>
      <c r="F31" s="93">
        <f t="shared" ref="F31:K31" si="26">F32+F36+F41+F45+F50</f>
        <v>445</v>
      </c>
      <c r="G31" s="93">
        <f t="shared" si="26"/>
        <v>1250</v>
      </c>
      <c r="H31" s="93">
        <f t="shared" si="26"/>
        <v>208</v>
      </c>
      <c r="I31" s="93">
        <f t="shared" si="26"/>
        <v>100</v>
      </c>
      <c r="J31" s="93">
        <f t="shared" si="26"/>
        <v>88</v>
      </c>
      <c r="K31" s="93">
        <f t="shared" si="26"/>
        <v>20</v>
      </c>
      <c r="L31" s="92"/>
      <c r="M31" s="92"/>
      <c r="N31" s="92"/>
      <c r="O31" s="92"/>
      <c r="P31" s="92"/>
      <c r="Q31" s="120"/>
      <c r="R31" s="120"/>
      <c r="S31" s="120"/>
      <c r="T31" s="120"/>
      <c r="U31" s="92"/>
      <c r="V31" s="92"/>
      <c r="W31" s="92"/>
      <c r="X31" s="92"/>
      <c r="Y31" s="92"/>
      <c r="Z31" s="120"/>
      <c r="AA31" s="120"/>
      <c r="AB31" s="120"/>
      <c r="AC31" s="120"/>
      <c r="AD31" s="92"/>
      <c r="AE31" s="92"/>
      <c r="AF31" s="92"/>
      <c r="AG31" s="92"/>
      <c r="AH31" s="52"/>
      <c r="AI31" s="135"/>
      <c r="AJ31" s="135"/>
      <c r="AK31" s="135"/>
      <c r="AL31" s="135"/>
      <c r="AM31" s="18">
        <f t="shared" si="6"/>
        <v>0</v>
      </c>
      <c r="AO31" s="18"/>
      <c r="AR31" s="106">
        <f t="shared" si="7"/>
        <v>375</v>
      </c>
    </row>
    <row r="32" spans="1:44" s="32" customFormat="1" ht="78.75" customHeight="1">
      <c r="A32" s="53" t="s">
        <v>64</v>
      </c>
      <c r="B32" s="97" t="s">
        <v>357</v>
      </c>
      <c r="C32" s="99" t="s">
        <v>345</v>
      </c>
      <c r="D32" s="174"/>
      <c r="E32" s="98">
        <f t="shared" ref="E32" si="27">SUM(E33:E35)</f>
        <v>444</v>
      </c>
      <c r="F32" s="98">
        <f t="shared" ref="F32" si="28">SUM(F33:F35)</f>
        <v>111</v>
      </c>
      <c r="G32" s="98">
        <f t="shared" ref="G32:K32" si="29">SUM(G33:G35)</f>
        <v>312</v>
      </c>
      <c r="H32" s="98">
        <f t="shared" si="29"/>
        <v>50</v>
      </c>
      <c r="I32" s="98">
        <f t="shared" si="29"/>
        <v>28</v>
      </c>
      <c r="J32" s="98">
        <f t="shared" si="29"/>
        <v>12</v>
      </c>
      <c r="K32" s="98">
        <f t="shared" si="29"/>
        <v>10</v>
      </c>
      <c r="L32" s="98"/>
      <c r="M32" s="98"/>
      <c r="N32" s="98"/>
      <c r="O32" s="98"/>
      <c r="P32" s="98"/>
      <c r="Q32" s="120"/>
      <c r="R32" s="120"/>
      <c r="S32" s="120"/>
      <c r="T32" s="120"/>
      <c r="U32" s="98"/>
      <c r="V32" s="98"/>
      <c r="W32" s="98"/>
      <c r="X32" s="98"/>
      <c r="Y32" s="98"/>
      <c r="Z32" s="120"/>
      <c r="AA32" s="120"/>
      <c r="AB32" s="120"/>
      <c r="AC32" s="120">
        <v>1</v>
      </c>
      <c r="AD32" s="98"/>
      <c r="AE32" s="98"/>
      <c r="AF32" s="98"/>
      <c r="AG32" s="98"/>
      <c r="AH32" s="54"/>
      <c r="AI32" s="135"/>
      <c r="AJ32" s="135"/>
      <c r="AK32" s="135"/>
      <c r="AL32" s="135"/>
      <c r="AM32" s="18">
        <f t="shared" si="6"/>
        <v>0</v>
      </c>
      <c r="AO32" s="18"/>
      <c r="AR32" s="106">
        <f t="shared" si="7"/>
        <v>93.6</v>
      </c>
    </row>
    <row r="33" spans="1:44" ht="47.25">
      <c r="A33" s="27" t="s">
        <v>74</v>
      </c>
      <c r="B33" s="159" t="s">
        <v>283</v>
      </c>
      <c r="C33" s="175" t="s">
        <v>284</v>
      </c>
      <c r="D33" s="172">
        <f>Q33+Z33+AI33</f>
        <v>0</v>
      </c>
      <c r="E33" s="48">
        <v>354</v>
      </c>
      <c r="F33" s="48">
        <f t="shared" ref="F33" si="30">ROUND(G33/2,0)</f>
        <v>111</v>
      </c>
      <c r="G33" s="49">
        <v>222</v>
      </c>
      <c r="H33" s="49">
        <f t="shared" ref="H33" si="31">SUM(I33:K33)</f>
        <v>50</v>
      </c>
      <c r="I33" s="49">
        <f t="shared" ref="I33" si="32">L33+U33+AD33</f>
        <v>28</v>
      </c>
      <c r="J33" s="49">
        <f t="shared" ref="J33" si="33">M33+V33+AE33</f>
        <v>12</v>
      </c>
      <c r="K33" s="49">
        <f t="shared" ref="K33" si="34">P33+Y33+AH33</f>
        <v>10</v>
      </c>
      <c r="L33" s="48"/>
      <c r="M33" s="48"/>
      <c r="N33" s="48"/>
      <c r="O33" s="48"/>
      <c r="P33" s="48"/>
      <c r="Q33" s="173"/>
      <c r="R33" s="173"/>
      <c r="S33" s="173"/>
      <c r="T33" s="173"/>
      <c r="U33" s="48">
        <v>28</v>
      </c>
      <c r="V33" s="48">
        <v>12</v>
      </c>
      <c r="W33" s="48">
        <v>26</v>
      </c>
      <c r="X33" s="48">
        <v>24</v>
      </c>
      <c r="Y33" s="48">
        <v>10</v>
      </c>
      <c r="Z33" s="173"/>
      <c r="AA33" s="173"/>
      <c r="AB33" s="173"/>
      <c r="AC33" s="173">
        <v>1</v>
      </c>
      <c r="AD33" s="48"/>
      <c r="AE33" s="48"/>
      <c r="AF33" s="48"/>
      <c r="AG33" s="48"/>
      <c r="AH33" s="14"/>
      <c r="AI33" s="136"/>
      <c r="AJ33" s="136"/>
      <c r="AK33" s="136"/>
      <c r="AL33" s="136"/>
      <c r="AM33" s="18">
        <f t="shared" si="6"/>
        <v>50</v>
      </c>
      <c r="AO33" s="18">
        <f>G33-AM33</f>
        <v>172</v>
      </c>
      <c r="AR33" s="106">
        <f t="shared" si="7"/>
        <v>66.599999999999994</v>
      </c>
    </row>
    <row r="34" spans="1:44">
      <c r="A34" s="55" t="s">
        <v>75</v>
      </c>
      <c r="B34" s="176" t="s">
        <v>6</v>
      </c>
      <c r="C34" s="177" t="s">
        <v>29</v>
      </c>
      <c r="D34" s="177"/>
      <c r="E34" s="161">
        <v>18</v>
      </c>
      <c r="F34" s="161">
        <v>0</v>
      </c>
      <c r="G34" s="161">
        <v>18</v>
      </c>
      <c r="H34" s="161"/>
      <c r="I34" s="161"/>
      <c r="J34" s="161"/>
      <c r="K34" s="163"/>
      <c r="L34" s="163"/>
      <c r="M34" s="163"/>
      <c r="N34" s="163"/>
      <c r="O34" s="163"/>
      <c r="P34" s="163"/>
      <c r="Q34" s="173"/>
      <c r="R34" s="173"/>
      <c r="S34" s="173"/>
      <c r="T34" s="173"/>
      <c r="U34" s="163"/>
      <c r="V34" s="163"/>
      <c r="W34" s="163"/>
      <c r="X34" s="163" t="s">
        <v>344</v>
      </c>
      <c r="Y34" s="163"/>
      <c r="Z34" s="173"/>
      <c r="AA34" s="173"/>
      <c r="AB34" s="173"/>
      <c r="AC34" s="173"/>
      <c r="AD34" s="163"/>
      <c r="AE34" s="163"/>
      <c r="AF34" s="163"/>
      <c r="AG34" s="163"/>
      <c r="AH34" s="56"/>
      <c r="AI34" s="136"/>
      <c r="AJ34" s="136"/>
      <c r="AK34" s="136"/>
      <c r="AL34" s="136"/>
      <c r="AM34" s="18" t="e">
        <f t="shared" si="6"/>
        <v>#VALUE!</v>
      </c>
      <c r="AO34" s="18" t="e">
        <f>G34-AM34</f>
        <v>#VALUE!</v>
      </c>
      <c r="AR34" s="106">
        <f t="shared" si="7"/>
        <v>5.3999999999999995</v>
      </c>
    </row>
    <row r="35" spans="1:44">
      <c r="A35" s="57" t="s">
        <v>76</v>
      </c>
      <c r="B35" s="178" t="s">
        <v>7</v>
      </c>
      <c r="C35" s="179" t="s">
        <v>29</v>
      </c>
      <c r="D35" s="179"/>
      <c r="E35" s="162">
        <v>72</v>
      </c>
      <c r="F35" s="162">
        <v>0</v>
      </c>
      <c r="G35" s="162">
        <v>72</v>
      </c>
      <c r="H35" s="162"/>
      <c r="I35" s="162"/>
      <c r="J35" s="162"/>
      <c r="K35" s="164"/>
      <c r="L35" s="164"/>
      <c r="M35" s="164"/>
      <c r="N35" s="164"/>
      <c r="O35" s="164"/>
      <c r="P35" s="164"/>
      <c r="Q35" s="173"/>
      <c r="R35" s="173"/>
      <c r="S35" s="173"/>
      <c r="T35" s="173"/>
      <c r="U35" s="164"/>
      <c r="V35" s="164"/>
      <c r="W35" s="164"/>
      <c r="X35" s="164" t="s">
        <v>344</v>
      </c>
      <c r="Y35" s="164"/>
      <c r="Z35" s="173"/>
      <c r="AA35" s="173"/>
      <c r="AB35" s="173"/>
      <c r="AC35" s="173"/>
      <c r="AD35" s="164"/>
      <c r="AE35" s="164"/>
      <c r="AF35" s="164"/>
      <c r="AG35" s="164"/>
      <c r="AH35" s="58"/>
      <c r="AI35" s="136"/>
      <c r="AJ35" s="136"/>
      <c r="AK35" s="136"/>
      <c r="AL35" s="136"/>
      <c r="AM35" s="18" t="e">
        <f t="shared" si="6"/>
        <v>#VALUE!</v>
      </c>
      <c r="AO35" s="18" t="e">
        <f>G35-AM35</f>
        <v>#VALUE!</v>
      </c>
      <c r="AR35" s="106">
        <f t="shared" si="7"/>
        <v>21.599999999999998</v>
      </c>
    </row>
    <row r="36" spans="1:44" s="32" customFormat="1" ht="94.5">
      <c r="A36" s="53" t="s">
        <v>77</v>
      </c>
      <c r="B36" s="97" t="s">
        <v>358</v>
      </c>
      <c r="C36" s="99" t="s">
        <v>345</v>
      </c>
      <c r="D36" s="180"/>
      <c r="E36" s="98">
        <f>SUM(E37:E40)</f>
        <v>366</v>
      </c>
      <c r="F36" s="98">
        <f t="shared" ref="F36:K36" si="35">SUM(F37:F40)</f>
        <v>90</v>
      </c>
      <c r="G36" s="98">
        <f t="shared" si="35"/>
        <v>270</v>
      </c>
      <c r="H36" s="98">
        <f t="shared" si="35"/>
        <v>38</v>
      </c>
      <c r="I36" s="98">
        <f t="shared" si="35"/>
        <v>18</v>
      </c>
      <c r="J36" s="98">
        <f t="shared" si="35"/>
        <v>20</v>
      </c>
      <c r="K36" s="98">
        <f t="shared" si="35"/>
        <v>0</v>
      </c>
      <c r="L36" s="98"/>
      <c r="M36" s="98"/>
      <c r="N36" s="98"/>
      <c r="O36" s="98"/>
      <c r="P36" s="98"/>
      <c r="Q36" s="120"/>
      <c r="R36" s="120"/>
      <c r="S36" s="120"/>
      <c r="T36" s="120"/>
      <c r="U36" s="98"/>
      <c r="V36" s="98"/>
      <c r="W36" s="98"/>
      <c r="X36" s="98"/>
      <c r="Y36" s="98"/>
      <c r="Z36" s="120"/>
      <c r="AA36" s="120"/>
      <c r="AB36" s="120"/>
      <c r="AC36" s="120"/>
      <c r="AD36" s="98"/>
      <c r="AE36" s="98"/>
      <c r="AF36" s="98"/>
      <c r="AG36" s="98"/>
      <c r="AH36" s="113"/>
      <c r="AI36" s="135"/>
      <c r="AJ36" s="135"/>
      <c r="AK36" s="135"/>
      <c r="AL36" s="135"/>
      <c r="AM36" s="18">
        <f t="shared" si="6"/>
        <v>0</v>
      </c>
      <c r="AO36" s="18"/>
      <c r="AR36" s="106">
        <f t="shared" si="7"/>
        <v>81</v>
      </c>
    </row>
    <row r="37" spans="1:44" ht="63">
      <c r="A37" s="27" t="s">
        <v>66</v>
      </c>
      <c r="B37" s="159" t="s">
        <v>286</v>
      </c>
      <c r="C37" s="175" t="s">
        <v>284</v>
      </c>
      <c r="D37" s="172">
        <f>Q37+Z37+AI37</f>
        <v>0</v>
      </c>
      <c r="E37" s="48">
        <v>177</v>
      </c>
      <c r="F37" s="48">
        <f t="shared" ref="F37" si="36">ROUND(G37/2,0)</f>
        <v>57</v>
      </c>
      <c r="G37" s="49">
        <v>114</v>
      </c>
      <c r="H37" s="49">
        <f t="shared" ref="H37" si="37">SUM(I37:K37)</f>
        <v>26</v>
      </c>
      <c r="I37" s="49">
        <f t="shared" ref="I37" si="38">L37+U37+AD37</f>
        <v>10</v>
      </c>
      <c r="J37" s="49">
        <f t="shared" ref="J37" si="39">M37+V37+AE37</f>
        <v>16</v>
      </c>
      <c r="K37" s="49">
        <f t="shared" ref="K37" si="40">P37+Y37+AH37</f>
        <v>0</v>
      </c>
      <c r="L37" s="48"/>
      <c r="M37" s="48"/>
      <c r="N37" s="48"/>
      <c r="O37" s="48"/>
      <c r="P37" s="48"/>
      <c r="Q37" s="173"/>
      <c r="R37" s="173"/>
      <c r="S37" s="173"/>
      <c r="T37" s="173"/>
      <c r="U37" s="48">
        <v>10</v>
      </c>
      <c r="V37" s="48">
        <v>16</v>
      </c>
      <c r="W37" s="48">
        <v>12</v>
      </c>
      <c r="X37" s="48">
        <v>14</v>
      </c>
      <c r="Y37" s="48"/>
      <c r="Z37" s="173"/>
      <c r="AA37" s="173"/>
      <c r="AB37" s="173"/>
      <c r="AC37" s="173">
        <v>1</v>
      </c>
      <c r="AD37" s="48"/>
      <c r="AE37" s="48"/>
      <c r="AF37" s="48"/>
      <c r="AG37" s="48"/>
      <c r="AH37" s="14"/>
      <c r="AI37" s="136"/>
      <c r="AJ37" s="136"/>
      <c r="AK37" s="136"/>
      <c r="AL37" s="136"/>
      <c r="AM37" s="18">
        <f t="shared" si="6"/>
        <v>26</v>
      </c>
      <c r="AO37" s="18">
        <f>G37-AM37</f>
        <v>88</v>
      </c>
      <c r="AR37" s="106">
        <f t="shared" si="7"/>
        <v>34.199999999999996</v>
      </c>
    </row>
    <row r="38" spans="1:44" ht="47.25">
      <c r="A38" s="27" t="s">
        <v>105</v>
      </c>
      <c r="B38" s="159" t="s">
        <v>349</v>
      </c>
      <c r="C38" s="175" t="s">
        <v>360</v>
      </c>
      <c r="D38" s="172">
        <f>Q38+Z38+AI38</f>
        <v>0</v>
      </c>
      <c r="E38" s="48">
        <v>99</v>
      </c>
      <c r="F38" s="48">
        <f t="shared" ref="F38" si="41">ROUND(G38/2,0)</f>
        <v>33</v>
      </c>
      <c r="G38" s="49">
        <v>66</v>
      </c>
      <c r="H38" s="49">
        <f t="shared" ref="H38" si="42">SUM(I38:K38)</f>
        <v>12</v>
      </c>
      <c r="I38" s="49">
        <f t="shared" ref="I38" si="43">L38+U38+AD38</f>
        <v>8</v>
      </c>
      <c r="J38" s="49">
        <f t="shared" ref="J38" si="44">M38+V38+AE38</f>
        <v>4</v>
      </c>
      <c r="K38" s="49">
        <f t="shared" ref="K38" si="45">P38+Y38+AH38</f>
        <v>0</v>
      </c>
      <c r="L38" s="48"/>
      <c r="M38" s="48"/>
      <c r="N38" s="48"/>
      <c r="O38" s="48"/>
      <c r="P38" s="48"/>
      <c r="Q38" s="173"/>
      <c r="R38" s="173"/>
      <c r="S38" s="173"/>
      <c r="T38" s="173"/>
      <c r="U38" s="48">
        <v>8</v>
      </c>
      <c r="V38" s="48">
        <v>4</v>
      </c>
      <c r="W38" s="48"/>
      <c r="X38" s="48">
        <v>12</v>
      </c>
      <c r="Y38" s="48"/>
      <c r="Z38" s="173"/>
      <c r="AA38" s="173"/>
      <c r="AB38" s="173"/>
      <c r="AC38" s="173"/>
      <c r="AD38" s="48"/>
      <c r="AE38" s="48"/>
      <c r="AF38" s="48"/>
      <c r="AG38" s="48"/>
      <c r="AH38" s="14"/>
      <c r="AI38" s="136"/>
      <c r="AJ38" s="136"/>
      <c r="AK38" s="136"/>
      <c r="AL38" s="136"/>
      <c r="AM38" s="18">
        <f t="shared" si="6"/>
        <v>12</v>
      </c>
      <c r="AR38" s="106">
        <f t="shared" si="7"/>
        <v>19.8</v>
      </c>
    </row>
    <row r="39" spans="1:44">
      <c r="A39" s="55" t="s">
        <v>78</v>
      </c>
      <c r="B39" s="176" t="s">
        <v>6</v>
      </c>
      <c r="C39" s="177" t="s">
        <v>29</v>
      </c>
      <c r="D39" s="177"/>
      <c r="E39" s="161">
        <v>18</v>
      </c>
      <c r="F39" s="161">
        <v>0</v>
      </c>
      <c r="G39" s="161">
        <v>18</v>
      </c>
      <c r="H39" s="161"/>
      <c r="I39" s="161"/>
      <c r="J39" s="161"/>
      <c r="K39" s="163"/>
      <c r="L39" s="163"/>
      <c r="M39" s="163"/>
      <c r="N39" s="163"/>
      <c r="O39" s="163"/>
      <c r="P39" s="163"/>
      <c r="Q39" s="173"/>
      <c r="R39" s="173"/>
      <c r="S39" s="173"/>
      <c r="T39" s="173"/>
      <c r="U39" s="163"/>
      <c r="V39" s="163"/>
      <c r="W39" s="163"/>
      <c r="X39" s="163" t="s">
        <v>344</v>
      </c>
      <c r="Y39" s="163"/>
      <c r="Z39" s="173"/>
      <c r="AA39" s="173"/>
      <c r="AB39" s="173"/>
      <c r="AC39" s="173"/>
      <c r="AD39" s="163"/>
      <c r="AE39" s="163"/>
      <c r="AF39" s="163"/>
      <c r="AG39" s="163"/>
      <c r="AH39" s="56"/>
      <c r="AI39" s="136"/>
      <c r="AJ39" s="136"/>
      <c r="AK39" s="136"/>
      <c r="AL39" s="136"/>
      <c r="AM39" s="18" t="e">
        <f t="shared" si="6"/>
        <v>#VALUE!</v>
      </c>
      <c r="AO39" s="18" t="e">
        <f>G39-AM39</f>
        <v>#VALUE!</v>
      </c>
      <c r="AR39" s="106">
        <f t="shared" si="7"/>
        <v>5.3999999999999995</v>
      </c>
    </row>
    <row r="40" spans="1:44">
      <c r="A40" s="57" t="s">
        <v>79</v>
      </c>
      <c r="B40" s="178" t="s">
        <v>7</v>
      </c>
      <c r="C40" s="179" t="s">
        <v>29</v>
      </c>
      <c r="D40" s="179"/>
      <c r="E40" s="162">
        <v>72</v>
      </c>
      <c r="F40" s="162">
        <v>0</v>
      </c>
      <c r="G40" s="162">
        <v>72</v>
      </c>
      <c r="H40" s="162"/>
      <c r="I40" s="162"/>
      <c r="J40" s="162"/>
      <c r="K40" s="164"/>
      <c r="L40" s="164"/>
      <c r="M40" s="164"/>
      <c r="N40" s="164"/>
      <c r="O40" s="164"/>
      <c r="P40" s="164"/>
      <c r="Q40" s="173"/>
      <c r="R40" s="173"/>
      <c r="S40" s="173"/>
      <c r="T40" s="173"/>
      <c r="U40" s="164"/>
      <c r="V40" s="164"/>
      <c r="W40" s="164"/>
      <c r="X40" s="164" t="s">
        <v>344</v>
      </c>
      <c r="Y40" s="164"/>
      <c r="Z40" s="173"/>
      <c r="AA40" s="173"/>
      <c r="AB40" s="173"/>
      <c r="AC40" s="173"/>
      <c r="AD40" s="164"/>
      <c r="AE40" s="164"/>
      <c r="AF40" s="164"/>
      <c r="AG40" s="164"/>
      <c r="AH40" s="58"/>
      <c r="AI40" s="136"/>
      <c r="AJ40" s="136"/>
      <c r="AK40" s="136"/>
      <c r="AL40" s="136"/>
      <c r="AM40" s="18" t="e">
        <f t="shared" si="6"/>
        <v>#VALUE!</v>
      </c>
      <c r="AO40" s="18" t="e">
        <f>G40-AM40</f>
        <v>#VALUE!</v>
      </c>
      <c r="AR40" s="106">
        <f t="shared" si="7"/>
        <v>21.599999999999998</v>
      </c>
    </row>
    <row r="41" spans="1:44" s="32" customFormat="1" ht="31.5">
      <c r="A41" s="53" t="s">
        <v>80</v>
      </c>
      <c r="B41" s="97" t="s">
        <v>287</v>
      </c>
      <c r="C41" s="99" t="s">
        <v>345</v>
      </c>
      <c r="D41" s="174"/>
      <c r="E41" s="99">
        <f>SUM(E42:E44)</f>
        <v>342</v>
      </c>
      <c r="F41" s="99">
        <f t="shared" ref="F41:K41" si="46">SUM(F42:F44)</f>
        <v>88</v>
      </c>
      <c r="G41" s="99">
        <f t="shared" si="46"/>
        <v>242</v>
      </c>
      <c r="H41" s="98">
        <f t="shared" si="46"/>
        <v>42</v>
      </c>
      <c r="I41" s="99">
        <f t="shared" si="46"/>
        <v>26</v>
      </c>
      <c r="J41" s="99">
        <f t="shared" si="46"/>
        <v>16</v>
      </c>
      <c r="K41" s="99">
        <f t="shared" si="46"/>
        <v>0</v>
      </c>
      <c r="L41" s="98"/>
      <c r="M41" s="98"/>
      <c r="N41" s="98"/>
      <c r="O41" s="98"/>
      <c r="P41" s="98"/>
      <c r="Q41" s="120"/>
      <c r="R41" s="120"/>
      <c r="S41" s="120"/>
      <c r="T41" s="120"/>
      <c r="U41" s="98"/>
      <c r="V41" s="98"/>
      <c r="W41" s="98"/>
      <c r="X41" s="98"/>
      <c r="Y41" s="98"/>
      <c r="Z41" s="120"/>
      <c r="AA41" s="120"/>
      <c r="AB41" s="120"/>
      <c r="AC41" s="120"/>
      <c r="AD41" s="98"/>
      <c r="AE41" s="98"/>
      <c r="AF41" s="98"/>
      <c r="AG41" s="98"/>
      <c r="AH41" s="54"/>
      <c r="AI41" s="135"/>
      <c r="AJ41" s="135"/>
      <c r="AK41" s="135"/>
      <c r="AL41" s="135">
        <v>1</v>
      </c>
      <c r="AM41" s="18">
        <f t="shared" si="6"/>
        <v>0</v>
      </c>
      <c r="AO41" s="18"/>
      <c r="AR41" s="106">
        <f t="shared" si="7"/>
        <v>72.599999999999994</v>
      </c>
    </row>
    <row r="42" spans="1:44" ht="30" customHeight="1">
      <c r="A42" s="27" t="s">
        <v>81</v>
      </c>
      <c r="B42" s="159" t="s">
        <v>288</v>
      </c>
      <c r="C42" s="175" t="s">
        <v>289</v>
      </c>
      <c r="D42" s="166"/>
      <c r="E42" s="48">
        <v>276</v>
      </c>
      <c r="F42" s="48">
        <f t="shared" ref="F42:F51" si="47">ROUND(G42/2,0)</f>
        <v>88</v>
      </c>
      <c r="G42" s="49">
        <v>176</v>
      </c>
      <c r="H42" s="49">
        <f t="shared" ref="H42" si="48">SUM(I42:K42)</f>
        <v>42</v>
      </c>
      <c r="I42" s="49">
        <f t="shared" ref="I42" si="49">L42+U42+AD42</f>
        <v>26</v>
      </c>
      <c r="J42" s="49">
        <f t="shared" ref="J42" si="50">M42+V42+AE42</f>
        <v>16</v>
      </c>
      <c r="K42" s="49">
        <f t="shared" ref="K42" si="51">P42+Y42+AH42</f>
        <v>0</v>
      </c>
      <c r="L42" s="48"/>
      <c r="M42" s="48"/>
      <c r="N42" s="48"/>
      <c r="O42" s="48"/>
      <c r="P42" s="48"/>
      <c r="Q42" s="173"/>
      <c r="R42" s="173"/>
      <c r="S42" s="173"/>
      <c r="T42" s="173"/>
      <c r="U42" s="48"/>
      <c r="V42" s="48"/>
      <c r="W42" s="48"/>
      <c r="X42" s="48"/>
      <c r="Y42" s="48"/>
      <c r="Z42" s="173"/>
      <c r="AA42" s="173"/>
      <c r="AB42" s="173"/>
      <c r="AC42" s="173"/>
      <c r="AD42" s="48">
        <v>26</v>
      </c>
      <c r="AE42" s="48">
        <v>16</v>
      </c>
      <c r="AF42" s="48">
        <v>32</v>
      </c>
      <c r="AG42" s="48">
        <v>10</v>
      </c>
      <c r="AH42" s="14"/>
      <c r="AI42" s="136">
        <v>1</v>
      </c>
      <c r="AJ42" s="136"/>
      <c r="AK42" s="136">
        <v>1</v>
      </c>
      <c r="AL42" s="136"/>
      <c r="AM42" s="18">
        <f t="shared" si="6"/>
        <v>42</v>
      </c>
      <c r="AO42" s="18">
        <f>G42-AM42</f>
        <v>134</v>
      </c>
      <c r="AR42" s="106">
        <f t="shared" si="7"/>
        <v>52.8</v>
      </c>
    </row>
    <row r="43" spans="1:44">
      <c r="A43" s="55" t="s">
        <v>67</v>
      </c>
      <c r="B43" s="176" t="s">
        <v>6</v>
      </c>
      <c r="C43" s="177" t="s">
        <v>29</v>
      </c>
      <c r="D43" s="177"/>
      <c r="E43" s="163">
        <v>12</v>
      </c>
      <c r="F43" s="163">
        <v>0</v>
      </c>
      <c r="G43" s="161">
        <v>12</v>
      </c>
      <c r="H43" s="161"/>
      <c r="I43" s="161"/>
      <c r="J43" s="161"/>
      <c r="K43" s="163"/>
      <c r="L43" s="163"/>
      <c r="M43" s="163"/>
      <c r="N43" s="163"/>
      <c r="O43" s="163"/>
      <c r="P43" s="163"/>
      <c r="Q43" s="173"/>
      <c r="R43" s="173"/>
      <c r="S43" s="173"/>
      <c r="T43" s="173"/>
      <c r="U43" s="163"/>
      <c r="V43" s="163"/>
      <c r="W43" s="163"/>
      <c r="X43" s="163"/>
      <c r="Y43" s="163"/>
      <c r="Z43" s="173"/>
      <c r="AA43" s="173"/>
      <c r="AB43" s="173"/>
      <c r="AC43" s="173"/>
      <c r="AD43" s="163"/>
      <c r="AE43" s="163"/>
      <c r="AF43" s="163"/>
      <c r="AG43" s="163" t="s">
        <v>344</v>
      </c>
      <c r="AH43" s="56"/>
      <c r="AI43" s="136"/>
      <c r="AJ43" s="136"/>
      <c r="AK43" s="136"/>
      <c r="AL43" s="136"/>
      <c r="AM43" s="18" t="e">
        <f t="shared" si="6"/>
        <v>#VALUE!</v>
      </c>
      <c r="AO43" s="18" t="e">
        <f>G43-AM43</f>
        <v>#VALUE!</v>
      </c>
      <c r="AR43" s="106">
        <f t="shared" si="7"/>
        <v>3.5999999999999996</v>
      </c>
    </row>
    <row r="44" spans="1:44">
      <c r="A44" s="57" t="s">
        <v>68</v>
      </c>
      <c r="B44" s="178" t="s">
        <v>7</v>
      </c>
      <c r="C44" s="179" t="s">
        <v>29</v>
      </c>
      <c r="D44" s="179"/>
      <c r="E44" s="164">
        <v>54</v>
      </c>
      <c r="F44" s="164">
        <v>0</v>
      </c>
      <c r="G44" s="164">
        <v>54</v>
      </c>
      <c r="H44" s="164"/>
      <c r="I44" s="164"/>
      <c r="J44" s="164"/>
      <c r="K44" s="181"/>
      <c r="L44" s="181"/>
      <c r="M44" s="181"/>
      <c r="N44" s="181"/>
      <c r="O44" s="181"/>
      <c r="P44" s="181"/>
      <c r="Q44" s="120"/>
      <c r="R44" s="120"/>
      <c r="S44" s="120"/>
      <c r="T44" s="120"/>
      <c r="U44" s="181"/>
      <c r="V44" s="181"/>
      <c r="W44" s="181"/>
      <c r="X44" s="181"/>
      <c r="Y44" s="181"/>
      <c r="Z44" s="120"/>
      <c r="AA44" s="120"/>
      <c r="AB44" s="120"/>
      <c r="AC44" s="120"/>
      <c r="AD44" s="181"/>
      <c r="AE44" s="181"/>
      <c r="AF44" s="181"/>
      <c r="AG44" s="181" t="s">
        <v>344</v>
      </c>
      <c r="AH44" s="114"/>
      <c r="AI44" s="135"/>
      <c r="AJ44" s="135"/>
      <c r="AK44" s="135"/>
      <c r="AL44" s="135"/>
      <c r="AM44" s="18" t="e">
        <f t="shared" si="6"/>
        <v>#VALUE!</v>
      </c>
      <c r="AO44" s="18" t="e">
        <f>G44-AM44</f>
        <v>#VALUE!</v>
      </c>
      <c r="AR44" s="106">
        <f t="shared" si="7"/>
        <v>16.2</v>
      </c>
    </row>
    <row r="45" spans="1:44" s="32" customFormat="1" ht="47.25">
      <c r="A45" s="53" t="s">
        <v>69</v>
      </c>
      <c r="B45" s="97" t="s">
        <v>359</v>
      </c>
      <c r="C45" s="99" t="s">
        <v>345</v>
      </c>
      <c r="D45" s="174"/>
      <c r="E45" s="98">
        <f>SUM(E46:E49)</f>
        <v>426</v>
      </c>
      <c r="F45" s="98">
        <f t="shared" ref="F45:K45" si="52">SUM(F46:F49)</f>
        <v>129</v>
      </c>
      <c r="G45" s="98">
        <f t="shared" si="52"/>
        <v>324</v>
      </c>
      <c r="H45" s="98">
        <f t="shared" si="52"/>
        <v>68</v>
      </c>
      <c r="I45" s="98">
        <f t="shared" si="52"/>
        <v>24</v>
      </c>
      <c r="J45" s="98">
        <f t="shared" si="52"/>
        <v>34</v>
      </c>
      <c r="K45" s="98">
        <f t="shared" si="52"/>
        <v>10</v>
      </c>
      <c r="L45" s="98"/>
      <c r="M45" s="98"/>
      <c r="N45" s="98"/>
      <c r="O45" s="98"/>
      <c r="P45" s="98"/>
      <c r="Q45" s="120"/>
      <c r="R45" s="120"/>
      <c r="S45" s="120"/>
      <c r="T45" s="120"/>
      <c r="U45" s="98"/>
      <c r="V45" s="98"/>
      <c r="W45" s="98"/>
      <c r="X45" s="98"/>
      <c r="Y45" s="98"/>
      <c r="Z45" s="120"/>
      <c r="AA45" s="120"/>
      <c r="AB45" s="120"/>
      <c r="AC45" s="120"/>
      <c r="AD45" s="98"/>
      <c r="AE45" s="98"/>
      <c r="AF45" s="98"/>
      <c r="AG45" s="98"/>
      <c r="AH45" s="54"/>
      <c r="AI45" s="135"/>
      <c r="AJ45" s="135"/>
      <c r="AK45" s="135"/>
      <c r="AL45" s="135">
        <v>1</v>
      </c>
      <c r="AM45" s="18">
        <f t="shared" si="6"/>
        <v>0</v>
      </c>
      <c r="AO45" s="18"/>
      <c r="AR45" s="106">
        <f t="shared" ref="AR45:AR49" si="53">G45*0.3</f>
        <v>97.2</v>
      </c>
    </row>
    <row r="46" spans="1:44" ht="31.5">
      <c r="A46" s="27" t="s">
        <v>70</v>
      </c>
      <c r="B46" s="159" t="s">
        <v>291</v>
      </c>
      <c r="C46" s="175" t="s">
        <v>289</v>
      </c>
      <c r="D46" s="172">
        <f>Q46+Z46+AI46</f>
        <v>1</v>
      </c>
      <c r="E46" s="48">
        <v>198</v>
      </c>
      <c r="F46" s="48">
        <f t="shared" ref="F46:F47" si="54">ROUND(G46/2,0)</f>
        <v>66</v>
      </c>
      <c r="G46" s="49">
        <v>132</v>
      </c>
      <c r="H46" s="49">
        <f t="shared" ref="H46:H47" si="55">SUM(I46:K46)</f>
        <v>28</v>
      </c>
      <c r="I46" s="49">
        <f t="shared" ref="I46:I47" si="56">L46+U46+AD46</f>
        <v>10</v>
      </c>
      <c r="J46" s="49">
        <f t="shared" ref="J46:J47" si="57">M46+V46+AE46</f>
        <v>18</v>
      </c>
      <c r="K46" s="49">
        <v>0</v>
      </c>
      <c r="L46" s="48"/>
      <c r="M46" s="48"/>
      <c r="N46" s="48"/>
      <c r="O46" s="48"/>
      <c r="P46" s="48"/>
      <c r="Q46" s="173"/>
      <c r="R46" s="173"/>
      <c r="S46" s="173"/>
      <c r="T46" s="173"/>
      <c r="U46" s="48"/>
      <c r="V46" s="48"/>
      <c r="W46" s="48"/>
      <c r="X46" s="48"/>
      <c r="Y46" s="48"/>
      <c r="Z46" s="173"/>
      <c r="AA46" s="173"/>
      <c r="AB46" s="173"/>
      <c r="AC46" s="173"/>
      <c r="AD46" s="48">
        <v>10</v>
      </c>
      <c r="AE46" s="48">
        <v>18</v>
      </c>
      <c r="AF46" s="48">
        <v>10</v>
      </c>
      <c r="AG46" s="48">
        <v>18</v>
      </c>
      <c r="AH46" s="14">
        <v>10</v>
      </c>
      <c r="AI46" s="136">
        <v>1</v>
      </c>
      <c r="AJ46" s="136"/>
      <c r="AK46" s="136">
        <v>1</v>
      </c>
      <c r="AL46" s="136"/>
      <c r="AM46" s="18">
        <f t="shared" si="6"/>
        <v>28</v>
      </c>
      <c r="AO46" s="18">
        <f>G46-AM46</f>
        <v>104</v>
      </c>
      <c r="AR46" s="106">
        <f t="shared" si="53"/>
        <v>39.6</v>
      </c>
    </row>
    <row r="47" spans="1:44" ht="31.5">
      <c r="A47" s="27" t="s">
        <v>107</v>
      </c>
      <c r="B47" s="159" t="s">
        <v>292</v>
      </c>
      <c r="C47" s="175" t="s">
        <v>289</v>
      </c>
      <c r="D47" s="172">
        <f>Q47+Z47+AI47</f>
        <v>1</v>
      </c>
      <c r="E47" s="48">
        <v>162</v>
      </c>
      <c r="F47" s="48">
        <f t="shared" si="54"/>
        <v>63</v>
      </c>
      <c r="G47" s="49">
        <v>126</v>
      </c>
      <c r="H47" s="49">
        <f t="shared" si="55"/>
        <v>40</v>
      </c>
      <c r="I47" s="49">
        <f t="shared" si="56"/>
        <v>14</v>
      </c>
      <c r="J47" s="49">
        <f t="shared" si="57"/>
        <v>16</v>
      </c>
      <c r="K47" s="49">
        <v>10</v>
      </c>
      <c r="L47" s="48"/>
      <c r="M47" s="48"/>
      <c r="N47" s="48"/>
      <c r="O47" s="48"/>
      <c r="P47" s="48"/>
      <c r="Q47" s="173"/>
      <c r="R47" s="173"/>
      <c r="S47" s="173"/>
      <c r="T47" s="173"/>
      <c r="U47" s="48"/>
      <c r="V47" s="48"/>
      <c r="W47" s="48"/>
      <c r="X47" s="48"/>
      <c r="Y47" s="48"/>
      <c r="Z47" s="173"/>
      <c r="AA47" s="173"/>
      <c r="AB47" s="173"/>
      <c r="AC47" s="173"/>
      <c r="AD47" s="48">
        <v>14</v>
      </c>
      <c r="AE47" s="48">
        <v>16</v>
      </c>
      <c r="AF47" s="48">
        <v>12</v>
      </c>
      <c r="AG47" s="48">
        <v>28</v>
      </c>
      <c r="AH47" s="14"/>
      <c r="AI47" s="136">
        <v>1</v>
      </c>
      <c r="AJ47" s="136"/>
      <c r="AK47" s="136"/>
      <c r="AL47" s="136"/>
      <c r="AM47" s="18">
        <f t="shared" si="6"/>
        <v>40</v>
      </c>
      <c r="AR47" s="106">
        <f t="shared" si="53"/>
        <v>37.799999999999997</v>
      </c>
    </row>
    <row r="48" spans="1:44">
      <c r="A48" s="55" t="s">
        <v>108</v>
      </c>
      <c r="B48" s="176" t="s">
        <v>6</v>
      </c>
      <c r="C48" s="177" t="s">
        <v>29</v>
      </c>
      <c r="D48" s="177"/>
      <c r="E48" s="161">
        <v>12</v>
      </c>
      <c r="F48" s="161">
        <v>0</v>
      </c>
      <c r="G48" s="161">
        <v>12</v>
      </c>
      <c r="H48" s="161"/>
      <c r="I48" s="161"/>
      <c r="J48" s="161"/>
      <c r="K48" s="163"/>
      <c r="L48" s="163"/>
      <c r="M48" s="163"/>
      <c r="N48" s="163"/>
      <c r="O48" s="163"/>
      <c r="P48" s="163"/>
      <c r="Q48" s="173"/>
      <c r="R48" s="173"/>
      <c r="S48" s="173"/>
      <c r="T48" s="173"/>
      <c r="U48" s="163"/>
      <c r="V48" s="163"/>
      <c r="W48" s="163"/>
      <c r="X48" s="163"/>
      <c r="Y48" s="163"/>
      <c r="Z48" s="173"/>
      <c r="AA48" s="173"/>
      <c r="AB48" s="173"/>
      <c r="AC48" s="173"/>
      <c r="AD48" s="163"/>
      <c r="AE48" s="163"/>
      <c r="AF48" s="163"/>
      <c r="AG48" s="163" t="s">
        <v>344</v>
      </c>
      <c r="AH48" s="56"/>
      <c r="AI48" s="136"/>
      <c r="AJ48" s="136"/>
      <c r="AK48" s="136"/>
      <c r="AL48" s="136"/>
      <c r="AM48" s="18" t="e">
        <f t="shared" si="6"/>
        <v>#VALUE!</v>
      </c>
      <c r="AO48" s="18" t="e">
        <f>G48-AM48</f>
        <v>#VALUE!</v>
      </c>
      <c r="AR48" s="106">
        <f t="shared" si="53"/>
        <v>3.5999999999999996</v>
      </c>
    </row>
    <row r="49" spans="1:45">
      <c r="A49" s="57" t="s">
        <v>109</v>
      </c>
      <c r="B49" s="178" t="s">
        <v>7</v>
      </c>
      <c r="C49" s="179" t="s">
        <v>29</v>
      </c>
      <c r="D49" s="179"/>
      <c r="E49" s="162">
        <v>54</v>
      </c>
      <c r="F49" s="162">
        <v>0</v>
      </c>
      <c r="G49" s="162">
        <v>54</v>
      </c>
      <c r="H49" s="162"/>
      <c r="I49" s="162"/>
      <c r="J49" s="162"/>
      <c r="K49" s="164"/>
      <c r="L49" s="164"/>
      <c r="M49" s="164"/>
      <c r="N49" s="164"/>
      <c r="O49" s="164"/>
      <c r="P49" s="164"/>
      <c r="Q49" s="173"/>
      <c r="R49" s="173"/>
      <c r="S49" s="173"/>
      <c r="T49" s="173"/>
      <c r="U49" s="164"/>
      <c r="V49" s="164"/>
      <c r="W49" s="164"/>
      <c r="X49" s="164"/>
      <c r="Y49" s="164"/>
      <c r="Z49" s="173"/>
      <c r="AA49" s="173"/>
      <c r="AB49" s="173"/>
      <c r="AC49" s="173"/>
      <c r="AD49" s="164"/>
      <c r="AE49" s="164"/>
      <c r="AF49" s="164"/>
      <c r="AG49" s="164" t="s">
        <v>344</v>
      </c>
      <c r="AH49" s="58"/>
      <c r="AI49" s="136"/>
      <c r="AJ49" s="136"/>
      <c r="AK49" s="136"/>
      <c r="AL49" s="136"/>
      <c r="AM49" s="18" t="e">
        <f t="shared" si="6"/>
        <v>#VALUE!</v>
      </c>
      <c r="AO49" s="18" t="e">
        <f>G49-AM49</f>
        <v>#VALUE!</v>
      </c>
      <c r="AR49" s="106">
        <f t="shared" si="53"/>
        <v>16.2</v>
      </c>
    </row>
    <row r="50" spans="1:45" s="32" customFormat="1" ht="63">
      <c r="A50" s="53" t="s">
        <v>290</v>
      </c>
      <c r="B50" s="97" t="s">
        <v>293</v>
      </c>
      <c r="C50" s="99" t="s">
        <v>345</v>
      </c>
      <c r="D50" s="174"/>
      <c r="E50" s="98">
        <f>SUM(E51:E53)</f>
        <v>129</v>
      </c>
      <c r="F50" s="98">
        <f t="shared" ref="F50:K50" si="58">SUM(F51:F53)</f>
        <v>27</v>
      </c>
      <c r="G50" s="98">
        <f t="shared" si="58"/>
        <v>102</v>
      </c>
      <c r="H50" s="98">
        <f t="shared" si="58"/>
        <v>10</v>
      </c>
      <c r="I50" s="98">
        <f t="shared" si="58"/>
        <v>4</v>
      </c>
      <c r="J50" s="98">
        <f t="shared" si="58"/>
        <v>6</v>
      </c>
      <c r="K50" s="98">
        <f t="shared" si="58"/>
        <v>0</v>
      </c>
      <c r="L50" s="98"/>
      <c r="M50" s="98"/>
      <c r="N50" s="98"/>
      <c r="O50" s="98"/>
      <c r="P50" s="98"/>
      <c r="Q50" s="120"/>
      <c r="R50" s="120"/>
      <c r="S50" s="120"/>
      <c r="T50" s="120"/>
      <c r="U50" s="98"/>
      <c r="V50" s="98"/>
      <c r="W50" s="98"/>
      <c r="X50" s="98"/>
      <c r="Y50" s="98"/>
      <c r="Z50" s="120"/>
      <c r="AA50" s="120"/>
      <c r="AB50" s="120"/>
      <c r="AC50" s="120"/>
      <c r="AD50" s="98"/>
      <c r="AE50" s="98"/>
      <c r="AF50" s="98"/>
      <c r="AG50" s="98"/>
      <c r="AH50" s="54"/>
      <c r="AI50" s="135"/>
      <c r="AJ50" s="135"/>
      <c r="AK50" s="135"/>
      <c r="AL50" s="135">
        <v>1</v>
      </c>
      <c r="AM50" s="18">
        <f t="shared" si="6"/>
        <v>0</v>
      </c>
      <c r="AO50" s="18"/>
      <c r="AR50" s="106">
        <f t="shared" si="7"/>
        <v>30.599999999999998</v>
      </c>
    </row>
    <row r="51" spans="1:45" ht="19.5" customHeight="1">
      <c r="A51" s="27" t="s">
        <v>295</v>
      </c>
      <c r="B51" s="159" t="s">
        <v>294</v>
      </c>
      <c r="C51" s="175" t="s">
        <v>29</v>
      </c>
      <c r="D51" s="172">
        <f>Q51+Z51+AI51</f>
        <v>0</v>
      </c>
      <c r="E51" s="48">
        <v>81</v>
      </c>
      <c r="F51" s="48">
        <f t="shared" si="47"/>
        <v>27</v>
      </c>
      <c r="G51" s="49">
        <v>54</v>
      </c>
      <c r="H51" s="49">
        <f t="shared" ref="H51" si="59">SUM(I51:K51)</f>
        <v>10</v>
      </c>
      <c r="I51" s="49">
        <f t="shared" ref="I51" si="60">L51+U51+AD51</f>
        <v>4</v>
      </c>
      <c r="J51" s="49">
        <f t="shared" ref="J51" si="61">M51+V51+AE51</f>
        <v>6</v>
      </c>
      <c r="K51" s="49">
        <f t="shared" ref="K51" si="62">P51+Y51+AH51</f>
        <v>0</v>
      </c>
      <c r="L51" s="48"/>
      <c r="M51" s="48"/>
      <c r="N51" s="48"/>
      <c r="O51" s="48"/>
      <c r="P51" s="48"/>
      <c r="Q51" s="173"/>
      <c r="R51" s="173"/>
      <c r="S51" s="173"/>
      <c r="T51" s="173"/>
      <c r="U51" s="48"/>
      <c r="V51" s="48"/>
      <c r="W51" s="48"/>
      <c r="X51" s="48"/>
      <c r="Y51" s="48"/>
      <c r="Z51" s="173"/>
      <c r="AA51" s="173"/>
      <c r="AB51" s="173"/>
      <c r="AC51" s="173"/>
      <c r="AD51" s="48">
        <v>4</v>
      </c>
      <c r="AE51" s="48">
        <v>6</v>
      </c>
      <c r="AF51" s="48"/>
      <c r="AG51" s="48">
        <v>10</v>
      </c>
      <c r="AH51" s="14"/>
      <c r="AI51" s="136"/>
      <c r="AJ51" s="136"/>
      <c r="AK51" s="136">
        <v>1</v>
      </c>
      <c r="AL51" s="136"/>
      <c r="AM51" s="18">
        <f t="shared" si="6"/>
        <v>10</v>
      </c>
      <c r="AO51" s="18">
        <f>G51-AM51</f>
        <v>44</v>
      </c>
      <c r="AR51" s="106">
        <f t="shared" si="7"/>
        <v>16.2</v>
      </c>
    </row>
    <row r="52" spans="1:45">
      <c r="A52" s="55" t="s">
        <v>296</v>
      </c>
      <c r="B52" s="176" t="s">
        <v>6</v>
      </c>
      <c r="C52" s="177" t="s">
        <v>29</v>
      </c>
      <c r="D52" s="177"/>
      <c r="E52" s="161">
        <v>12</v>
      </c>
      <c r="F52" s="161">
        <v>0</v>
      </c>
      <c r="G52" s="161">
        <v>12</v>
      </c>
      <c r="H52" s="161"/>
      <c r="I52" s="161"/>
      <c r="J52" s="161"/>
      <c r="K52" s="163"/>
      <c r="L52" s="163"/>
      <c r="M52" s="163"/>
      <c r="N52" s="163"/>
      <c r="O52" s="163"/>
      <c r="P52" s="163"/>
      <c r="Q52" s="173"/>
      <c r="R52" s="173"/>
      <c r="S52" s="173"/>
      <c r="T52" s="173"/>
      <c r="U52" s="163"/>
      <c r="V52" s="163"/>
      <c r="W52" s="163"/>
      <c r="X52" s="163"/>
      <c r="Y52" s="163"/>
      <c r="Z52" s="173"/>
      <c r="AA52" s="173"/>
      <c r="AB52" s="173"/>
      <c r="AC52" s="173"/>
      <c r="AD52" s="163"/>
      <c r="AE52" s="163"/>
      <c r="AF52" s="163"/>
      <c r="AG52" s="163" t="s">
        <v>344</v>
      </c>
      <c r="AH52" s="56"/>
      <c r="AI52" s="136"/>
      <c r="AJ52" s="136"/>
      <c r="AK52" s="136"/>
      <c r="AL52" s="136"/>
      <c r="AM52" s="18" t="e">
        <f t="shared" si="6"/>
        <v>#VALUE!</v>
      </c>
      <c r="AO52" s="18" t="e">
        <f>G52-AM52</f>
        <v>#VALUE!</v>
      </c>
      <c r="AR52" s="106">
        <f t="shared" si="7"/>
        <v>3.5999999999999996</v>
      </c>
    </row>
    <row r="53" spans="1:45">
      <c r="A53" s="57" t="s">
        <v>297</v>
      </c>
      <c r="B53" s="178" t="s">
        <v>7</v>
      </c>
      <c r="C53" s="179" t="s">
        <v>29</v>
      </c>
      <c r="D53" s="179"/>
      <c r="E53" s="162">
        <v>36</v>
      </c>
      <c r="F53" s="162">
        <v>0</v>
      </c>
      <c r="G53" s="162">
        <v>36</v>
      </c>
      <c r="H53" s="162"/>
      <c r="I53" s="162"/>
      <c r="J53" s="162"/>
      <c r="K53" s="164"/>
      <c r="L53" s="164"/>
      <c r="M53" s="164"/>
      <c r="N53" s="164"/>
      <c r="O53" s="164"/>
      <c r="P53" s="164"/>
      <c r="Q53" s="173"/>
      <c r="R53" s="173"/>
      <c r="S53" s="173"/>
      <c r="T53" s="173"/>
      <c r="U53" s="164"/>
      <c r="V53" s="164"/>
      <c r="W53" s="164"/>
      <c r="X53" s="164"/>
      <c r="Y53" s="164"/>
      <c r="Z53" s="173"/>
      <c r="AA53" s="173"/>
      <c r="AB53" s="173"/>
      <c r="AC53" s="173"/>
      <c r="AD53" s="164"/>
      <c r="AE53" s="164"/>
      <c r="AF53" s="164"/>
      <c r="AG53" s="164" t="s">
        <v>344</v>
      </c>
      <c r="AH53" s="58"/>
      <c r="AI53" s="136"/>
      <c r="AJ53" s="136"/>
      <c r="AK53" s="136"/>
      <c r="AL53" s="136"/>
      <c r="AM53" s="18" t="e">
        <f t="shared" si="6"/>
        <v>#VALUE!</v>
      </c>
      <c r="AO53" s="18" t="e">
        <f>G53-AM53</f>
        <v>#VALUE!</v>
      </c>
      <c r="AR53" s="106">
        <f t="shared" si="7"/>
        <v>10.799999999999999</v>
      </c>
    </row>
    <row r="54" spans="1:45" s="32" customFormat="1">
      <c r="A54" s="33"/>
      <c r="B54" s="182" t="s">
        <v>17</v>
      </c>
      <c r="C54" s="34"/>
      <c r="D54" s="34"/>
      <c r="E54" s="104" t="e">
        <f>E8+E15+E18</f>
        <v>#REF!</v>
      </c>
      <c r="F54" s="104" t="e">
        <f>F8+F15+F18</f>
        <v>#REF!</v>
      </c>
      <c r="G54" s="104">
        <f>G8+G15+G18+G30</f>
        <v>2488</v>
      </c>
      <c r="H54" s="104">
        <f t="shared" ref="H54:M54" si="63">H8+H15+H18+H30</f>
        <v>480</v>
      </c>
      <c r="I54" s="104">
        <f t="shared" si="63"/>
        <v>266</v>
      </c>
      <c r="J54" s="104">
        <f t="shared" si="63"/>
        <v>194</v>
      </c>
      <c r="K54" s="104">
        <f t="shared" si="63"/>
        <v>20</v>
      </c>
      <c r="L54" s="104">
        <f t="shared" si="63"/>
        <v>0</v>
      </c>
      <c r="M54" s="104">
        <f t="shared" si="63"/>
        <v>0</v>
      </c>
      <c r="N54" s="104">
        <f t="shared" ref="N54:AL54" si="64">SUM(N8:N52)</f>
        <v>80</v>
      </c>
      <c r="O54" s="104">
        <f t="shared" si="64"/>
        <v>80</v>
      </c>
      <c r="P54" s="104">
        <f t="shared" si="64"/>
        <v>0</v>
      </c>
      <c r="Q54" s="120">
        <f t="shared" si="64"/>
        <v>4</v>
      </c>
      <c r="R54" s="120">
        <f t="shared" si="64"/>
        <v>3</v>
      </c>
      <c r="S54" s="120">
        <f t="shared" si="64"/>
        <v>7</v>
      </c>
      <c r="T54" s="173">
        <f t="shared" si="64"/>
        <v>1</v>
      </c>
      <c r="U54" s="40">
        <f t="shared" si="64"/>
        <v>94</v>
      </c>
      <c r="V54" s="104">
        <f t="shared" si="64"/>
        <v>56</v>
      </c>
      <c r="W54" s="104">
        <f t="shared" si="64"/>
        <v>80</v>
      </c>
      <c r="X54" s="104">
        <f t="shared" si="64"/>
        <v>80</v>
      </c>
      <c r="Y54" s="104">
        <f t="shared" si="64"/>
        <v>10</v>
      </c>
      <c r="Z54" s="120">
        <f t="shared" si="64"/>
        <v>2</v>
      </c>
      <c r="AA54" s="120">
        <f t="shared" si="64"/>
        <v>2</v>
      </c>
      <c r="AB54" s="120">
        <f t="shared" si="64"/>
        <v>2</v>
      </c>
      <c r="AC54" s="173">
        <f t="shared" si="64"/>
        <v>4</v>
      </c>
      <c r="AD54" s="40">
        <f t="shared" si="64"/>
        <v>76</v>
      </c>
      <c r="AE54" s="104">
        <f t="shared" si="64"/>
        <v>74</v>
      </c>
      <c r="AF54" s="104">
        <f t="shared" si="64"/>
        <v>80</v>
      </c>
      <c r="AG54" s="104">
        <f t="shared" si="64"/>
        <v>80</v>
      </c>
      <c r="AH54" s="19">
        <f t="shared" si="64"/>
        <v>10</v>
      </c>
      <c r="AI54" s="121">
        <f t="shared" si="64"/>
        <v>3</v>
      </c>
      <c r="AJ54" s="121">
        <f t="shared" si="64"/>
        <v>1</v>
      </c>
      <c r="AK54" s="121">
        <f t="shared" si="64"/>
        <v>6</v>
      </c>
      <c r="AL54" s="136">
        <f t="shared" si="64"/>
        <v>3</v>
      </c>
      <c r="AM54" s="18">
        <f t="shared" si="6"/>
        <v>480</v>
      </c>
      <c r="AR54" s="109"/>
    </row>
    <row r="55" spans="1:45" s="26" customFormat="1" hidden="1">
      <c r="A55" s="24"/>
      <c r="B55" s="182" t="s">
        <v>93</v>
      </c>
      <c r="C55" s="104"/>
      <c r="D55" s="104"/>
      <c r="E55" s="104">
        <v>3546</v>
      </c>
      <c r="F55" s="104">
        <v>2214</v>
      </c>
      <c r="G55" s="104">
        <v>2484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25"/>
      <c r="AI55" s="25"/>
      <c r="AJ55" s="25"/>
      <c r="AK55" s="25"/>
      <c r="AL55" s="25"/>
      <c r="AM55" s="18">
        <f t="shared" si="6"/>
        <v>0</v>
      </c>
      <c r="AR55" s="110"/>
    </row>
    <row r="56" spans="1:45" s="32" customFormat="1" ht="31.5">
      <c r="A56" s="31" t="s">
        <v>88</v>
      </c>
      <c r="B56" s="39" t="s">
        <v>82</v>
      </c>
      <c r="C56" s="40" t="s">
        <v>29</v>
      </c>
      <c r="D56" s="40"/>
      <c r="E56" s="40" t="s">
        <v>85</v>
      </c>
      <c r="F56" s="40"/>
      <c r="G56" s="40" t="s">
        <v>85</v>
      </c>
      <c r="H56" s="40"/>
      <c r="I56" s="40"/>
      <c r="J56" s="40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4"/>
      <c r="V56" s="184"/>
      <c r="W56" s="183"/>
      <c r="X56" s="183"/>
      <c r="Y56" s="184"/>
      <c r="Z56" s="184"/>
      <c r="AA56" s="184"/>
      <c r="AB56" s="184"/>
      <c r="AC56" s="184"/>
      <c r="AD56" s="184"/>
      <c r="AE56" s="184"/>
      <c r="AF56" s="183"/>
      <c r="AG56" s="183"/>
      <c r="AH56" s="115"/>
      <c r="AI56" s="138"/>
      <c r="AJ56" s="138"/>
      <c r="AK56" s="138"/>
      <c r="AL56" s="139"/>
      <c r="AM56" s="18">
        <f t="shared" si="6"/>
        <v>0</v>
      </c>
      <c r="AR56" s="109"/>
    </row>
    <row r="57" spans="1:45" s="41" customFormat="1" hidden="1">
      <c r="A57" s="38" t="s">
        <v>83</v>
      </c>
      <c r="B57" s="39" t="s">
        <v>8</v>
      </c>
      <c r="C57" s="140"/>
      <c r="D57" s="40"/>
      <c r="E57" s="40" t="s">
        <v>299</v>
      </c>
      <c r="F57" s="40"/>
      <c r="G57" s="40" t="s">
        <v>299</v>
      </c>
      <c r="H57" s="40"/>
      <c r="I57" s="40"/>
      <c r="J57" s="40"/>
      <c r="K57" s="40"/>
      <c r="L57" s="40"/>
      <c r="M57" s="40"/>
      <c r="N57" s="40"/>
      <c r="O57" s="40"/>
      <c r="P57" s="40"/>
      <c r="Q57" s="140"/>
      <c r="R57" s="140"/>
      <c r="S57" s="140"/>
      <c r="T57" s="140"/>
      <c r="U57" s="40"/>
      <c r="V57" s="40"/>
      <c r="W57" s="40"/>
      <c r="X57" s="40"/>
      <c r="Y57" s="40"/>
      <c r="Z57" s="140"/>
      <c r="AA57" s="140"/>
      <c r="AB57" s="140"/>
      <c r="AC57" s="140"/>
      <c r="AD57" s="40"/>
      <c r="AE57" s="40"/>
      <c r="AF57" s="40"/>
      <c r="AG57" s="40"/>
      <c r="AH57" s="40"/>
      <c r="AI57" s="140"/>
      <c r="AJ57" s="140"/>
      <c r="AK57" s="140"/>
      <c r="AL57" s="139"/>
      <c r="AM57" s="18">
        <f t="shared" si="6"/>
        <v>0</v>
      </c>
      <c r="AR57" s="111"/>
    </row>
    <row r="58" spans="1:45" s="32" customFormat="1" ht="31.5">
      <c r="A58" s="15" t="s">
        <v>87</v>
      </c>
      <c r="B58" s="20" t="s">
        <v>9</v>
      </c>
      <c r="C58" s="155"/>
      <c r="D58" s="23"/>
      <c r="E58" s="81" t="s">
        <v>86</v>
      </c>
      <c r="F58" s="22"/>
      <c r="G58" s="81" t="s">
        <v>86</v>
      </c>
      <c r="H58" s="22"/>
      <c r="I58" s="22"/>
      <c r="J58" s="22"/>
      <c r="K58" s="22"/>
      <c r="L58" s="22"/>
      <c r="M58" s="22"/>
      <c r="N58" s="22"/>
      <c r="O58" s="22"/>
      <c r="P58" s="22"/>
      <c r="Q58" s="141"/>
      <c r="R58" s="141"/>
      <c r="S58" s="141"/>
      <c r="T58" s="141"/>
      <c r="U58" s="116"/>
      <c r="V58" s="116"/>
      <c r="W58" s="22"/>
      <c r="X58" s="22"/>
      <c r="Y58" s="116"/>
      <c r="Z58" s="142"/>
      <c r="AA58" s="142"/>
      <c r="AB58" s="142"/>
      <c r="AC58" s="142"/>
      <c r="AD58" s="116"/>
      <c r="AE58" s="116"/>
      <c r="AF58" s="22"/>
      <c r="AG58" s="22"/>
      <c r="AH58" s="116"/>
      <c r="AI58" s="142"/>
      <c r="AJ58" s="142"/>
      <c r="AK58" s="142"/>
      <c r="AL58" s="143"/>
      <c r="AM58" s="18">
        <f t="shared" ref="AM58:AM60" si="65">N58+O58+W58+X58+AF58+AG58+P58+Y58+AH58</f>
        <v>0</v>
      </c>
      <c r="AR58" s="109"/>
    </row>
    <row r="59" spans="1:45" s="32" customFormat="1" ht="31.5">
      <c r="A59" s="31" t="s">
        <v>89</v>
      </c>
      <c r="B59" s="35" t="s">
        <v>90</v>
      </c>
      <c r="C59" s="140"/>
      <c r="D59" s="37"/>
      <c r="E59" s="40" t="s">
        <v>85</v>
      </c>
      <c r="F59" s="36"/>
      <c r="G59" s="40" t="s">
        <v>85</v>
      </c>
      <c r="H59" s="36"/>
      <c r="I59" s="36"/>
      <c r="J59" s="36"/>
      <c r="K59" s="36"/>
      <c r="L59" s="36"/>
      <c r="M59" s="36"/>
      <c r="N59" s="36"/>
      <c r="O59" s="36"/>
      <c r="P59" s="36"/>
      <c r="Q59" s="137"/>
      <c r="R59" s="137"/>
      <c r="S59" s="137"/>
      <c r="T59" s="137"/>
      <c r="U59" s="117"/>
      <c r="V59" s="117"/>
      <c r="W59" s="36"/>
      <c r="X59" s="36"/>
      <c r="Y59" s="117"/>
      <c r="Z59" s="138"/>
      <c r="AA59" s="138"/>
      <c r="AB59" s="138"/>
      <c r="AC59" s="138"/>
      <c r="AD59" s="117"/>
      <c r="AE59" s="117"/>
      <c r="AF59" s="36"/>
      <c r="AG59" s="36"/>
      <c r="AH59" s="117"/>
      <c r="AI59" s="138"/>
      <c r="AJ59" s="138"/>
      <c r="AK59" s="138"/>
      <c r="AL59" s="139"/>
      <c r="AM59" s="18">
        <f t="shared" si="65"/>
        <v>0</v>
      </c>
      <c r="AR59" s="109"/>
    </row>
    <row r="60" spans="1:45" s="32" customFormat="1" ht="31.5">
      <c r="A60" s="42" t="s">
        <v>91</v>
      </c>
      <c r="B60" s="43" t="s">
        <v>92</v>
      </c>
      <c r="C60" s="156"/>
      <c r="D60" s="44"/>
      <c r="E60" s="82" t="s">
        <v>84</v>
      </c>
      <c r="F60" s="45"/>
      <c r="G60" s="82" t="s">
        <v>84</v>
      </c>
      <c r="H60" s="36"/>
      <c r="I60" s="36"/>
      <c r="J60" s="36"/>
      <c r="K60" s="36"/>
      <c r="L60" s="36"/>
      <c r="M60" s="36"/>
      <c r="N60" s="36"/>
      <c r="O60" s="36"/>
      <c r="P60" s="36"/>
      <c r="Q60" s="137"/>
      <c r="R60" s="137"/>
      <c r="S60" s="137"/>
      <c r="T60" s="137"/>
      <c r="U60" s="117"/>
      <c r="V60" s="117"/>
      <c r="W60" s="36"/>
      <c r="X60" s="36"/>
      <c r="Y60" s="117"/>
      <c r="Z60" s="138"/>
      <c r="AA60" s="138"/>
      <c r="AB60" s="138"/>
      <c r="AC60" s="138"/>
      <c r="AD60" s="117"/>
      <c r="AE60" s="117"/>
      <c r="AF60" s="36"/>
      <c r="AG60" s="36"/>
      <c r="AH60" s="117"/>
      <c r="AI60" s="138"/>
      <c r="AJ60" s="138"/>
      <c r="AK60" s="138"/>
      <c r="AL60" s="139"/>
      <c r="AM60" s="18">
        <f t="shared" si="65"/>
        <v>0</v>
      </c>
      <c r="AR60" s="109"/>
    </row>
    <row r="61" spans="1:45" ht="30.75" customHeight="1">
      <c r="A61" s="250" t="s">
        <v>106</v>
      </c>
      <c r="B61" s="251"/>
      <c r="C61" s="251"/>
      <c r="D61" s="251"/>
      <c r="E61" s="251"/>
      <c r="F61" s="252"/>
      <c r="G61" s="227" t="s">
        <v>17</v>
      </c>
      <c r="H61" s="225" t="s">
        <v>216</v>
      </c>
      <c r="I61" s="225"/>
      <c r="J61" s="225"/>
      <c r="K61" s="225"/>
      <c r="L61" s="231">
        <f>SUM(N54:O54)</f>
        <v>160</v>
      </c>
      <c r="M61" s="231"/>
      <c r="N61" s="231"/>
      <c r="O61" s="231"/>
      <c r="P61" s="231"/>
      <c r="Q61" s="231"/>
      <c r="R61" s="231"/>
      <c r="S61" s="231"/>
      <c r="T61" s="231"/>
      <c r="U61" s="231">
        <f>SUM(W54:X54)</f>
        <v>160</v>
      </c>
      <c r="V61" s="231"/>
      <c r="W61" s="231"/>
      <c r="X61" s="231"/>
      <c r="Y61" s="231"/>
      <c r="Z61" s="231"/>
      <c r="AA61" s="231"/>
      <c r="AB61" s="231"/>
      <c r="AC61" s="231"/>
      <c r="AD61" s="231">
        <f>SUM(AF54:AG54)</f>
        <v>160</v>
      </c>
      <c r="AE61" s="231"/>
      <c r="AF61" s="231"/>
      <c r="AG61" s="231"/>
      <c r="AH61" s="231"/>
      <c r="AI61" s="231"/>
      <c r="AJ61" s="231"/>
      <c r="AK61" s="231"/>
      <c r="AL61" s="231"/>
    </row>
    <row r="62" spans="1:45" ht="15.75" customHeight="1">
      <c r="A62" s="247" t="s">
        <v>361</v>
      </c>
      <c r="B62" s="248"/>
      <c r="C62" s="248"/>
      <c r="D62" s="248"/>
      <c r="E62" s="248"/>
      <c r="F62" s="249"/>
      <c r="G62" s="227"/>
      <c r="H62" s="225" t="s">
        <v>223</v>
      </c>
      <c r="I62" s="225"/>
      <c r="J62" s="225"/>
      <c r="K62" s="225"/>
      <c r="L62" s="231">
        <v>0</v>
      </c>
      <c r="M62" s="231"/>
      <c r="N62" s="231"/>
      <c r="O62" s="231"/>
      <c r="P62" s="231"/>
      <c r="Q62" s="231"/>
      <c r="R62" s="231"/>
      <c r="S62" s="231"/>
      <c r="T62" s="231"/>
      <c r="U62" s="226">
        <v>36</v>
      </c>
      <c r="V62" s="226"/>
      <c r="W62" s="226"/>
      <c r="X62" s="226"/>
      <c r="Y62" s="226"/>
      <c r="Z62" s="226"/>
      <c r="AA62" s="226"/>
      <c r="AB62" s="226"/>
      <c r="AC62" s="226"/>
      <c r="AD62" s="226">
        <v>36</v>
      </c>
      <c r="AE62" s="226"/>
      <c r="AF62" s="226"/>
      <c r="AG62" s="226"/>
      <c r="AH62" s="226"/>
      <c r="AI62" s="226"/>
      <c r="AJ62" s="226"/>
      <c r="AK62" s="226"/>
      <c r="AL62" s="226"/>
      <c r="AM62" s="18">
        <f>E34+E39+E43+E48+E52</f>
        <v>72</v>
      </c>
      <c r="AN62" s="18">
        <v>360</v>
      </c>
      <c r="AP62" s="233" t="s">
        <v>298</v>
      </c>
      <c r="AS62" s="232"/>
    </row>
    <row r="63" spans="1:45" ht="15.75" customHeight="1">
      <c r="A63" s="247"/>
      <c r="B63" s="248"/>
      <c r="C63" s="248"/>
      <c r="D63" s="248"/>
      <c r="E63" s="248"/>
      <c r="F63" s="249"/>
      <c r="G63" s="227"/>
      <c r="H63" s="225" t="s">
        <v>220</v>
      </c>
      <c r="I63" s="225"/>
      <c r="J63" s="225"/>
      <c r="K63" s="225"/>
      <c r="L63" s="231">
        <v>0</v>
      </c>
      <c r="M63" s="231"/>
      <c r="N63" s="231"/>
      <c r="O63" s="231"/>
      <c r="P63" s="231"/>
      <c r="Q63" s="231"/>
      <c r="R63" s="231"/>
      <c r="S63" s="231"/>
      <c r="T63" s="231"/>
      <c r="U63" s="226">
        <v>144</v>
      </c>
      <c r="V63" s="226"/>
      <c r="W63" s="226"/>
      <c r="X63" s="226"/>
      <c r="Y63" s="226"/>
      <c r="Z63" s="226"/>
      <c r="AA63" s="226"/>
      <c r="AB63" s="226"/>
      <c r="AC63" s="226"/>
      <c r="AD63" s="226">
        <v>144</v>
      </c>
      <c r="AE63" s="226"/>
      <c r="AF63" s="226"/>
      <c r="AG63" s="226"/>
      <c r="AH63" s="226"/>
      <c r="AI63" s="226"/>
      <c r="AJ63" s="226"/>
      <c r="AK63" s="226"/>
      <c r="AL63" s="226"/>
      <c r="AM63" s="18">
        <f>E35+E40+E44+E49+E53</f>
        <v>288</v>
      </c>
      <c r="AP63" s="233"/>
      <c r="AS63" s="232"/>
    </row>
    <row r="64" spans="1:45" ht="15.75" customHeight="1">
      <c r="A64" s="247"/>
      <c r="B64" s="248"/>
      <c r="C64" s="248"/>
      <c r="D64" s="248"/>
      <c r="E64" s="248"/>
      <c r="F64" s="249"/>
      <c r="G64" s="227"/>
      <c r="H64" s="225" t="s">
        <v>270</v>
      </c>
      <c r="I64" s="225"/>
      <c r="J64" s="225"/>
      <c r="K64" s="225"/>
      <c r="L64" s="231">
        <v>0</v>
      </c>
      <c r="M64" s="231"/>
      <c r="N64" s="231"/>
      <c r="O64" s="231"/>
      <c r="P64" s="231"/>
      <c r="Q64" s="231"/>
      <c r="R64" s="231"/>
      <c r="S64" s="231"/>
      <c r="T64" s="231"/>
      <c r="U64" s="231">
        <v>0</v>
      </c>
      <c r="V64" s="231"/>
      <c r="W64" s="231"/>
      <c r="X64" s="231"/>
      <c r="Y64" s="231"/>
      <c r="Z64" s="231"/>
      <c r="AA64" s="231"/>
      <c r="AB64" s="231"/>
      <c r="AC64" s="231"/>
      <c r="AD64" s="231">
        <v>144</v>
      </c>
      <c r="AE64" s="231"/>
      <c r="AF64" s="231"/>
      <c r="AG64" s="231"/>
      <c r="AH64" s="231"/>
      <c r="AI64" s="231"/>
      <c r="AJ64" s="231"/>
      <c r="AK64" s="231"/>
      <c r="AL64" s="231"/>
    </row>
    <row r="65" spans="1:38" ht="15.75" customHeight="1">
      <c r="A65" s="247"/>
      <c r="B65" s="248"/>
      <c r="C65" s="248"/>
      <c r="D65" s="248"/>
      <c r="E65" s="248"/>
      <c r="F65" s="249"/>
      <c r="G65" s="227"/>
      <c r="H65" s="225" t="s">
        <v>217</v>
      </c>
      <c r="I65" s="225"/>
      <c r="J65" s="225"/>
      <c r="K65" s="225"/>
      <c r="L65" s="226">
        <f>T54</f>
        <v>1</v>
      </c>
      <c r="M65" s="226"/>
      <c r="N65" s="226"/>
      <c r="O65" s="226"/>
      <c r="P65" s="226"/>
      <c r="Q65" s="226"/>
      <c r="R65" s="226"/>
      <c r="S65" s="226"/>
      <c r="T65" s="226"/>
      <c r="U65" s="226">
        <f>AC54</f>
        <v>4</v>
      </c>
      <c r="V65" s="226"/>
      <c r="W65" s="226"/>
      <c r="X65" s="226"/>
      <c r="Y65" s="226"/>
      <c r="Z65" s="226"/>
      <c r="AA65" s="226"/>
      <c r="AB65" s="226"/>
      <c r="AC65" s="226"/>
      <c r="AD65" s="226">
        <v>1</v>
      </c>
      <c r="AE65" s="226"/>
      <c r="AF65" s="226"/>
      <c r="AG65" s="226"/>
      <c r="AH65" s="226"/>
      <c r="AI65" s="226"/>
      <c r="AJ65" s="226"/>
      <c r="AK65" s="226"/>
      <c r="AL65" s="226"/>
    </row>
    <row r="66" spans="1:38" ht="15.75" customHeight="1">
      <c r="A66" s="228" t="s">
        <v>95</v>
      </c>
      <c r="B66" s="229"/>
      <c r="C66" s="229"/>
      <c r="D66" s="229"/>
      <c r="E66" s="229"/>
      <c r="F66" s="230"/>
      <c r="G66" s="227"/>
      <c r="H66" s="225" t="s">
        <v>218</v>
      </c>
      <c r="I66" s="225"/>
      <c r="J66" s="225"/>
      <c r="K66" s="225"/>
      <c r="L66" s="226">
        <v>8</v>
      </c>
      <c r="M66" s="226"/>
      <c r="N66" s="226"/>
      <c r="O66" s="226"/>
      <c r="P66" s="226"/>
      <c r="Q66" s="226"/>
      <c r="R66" s="226"/>
      <c r="S66" s="226"/>
      <c r="T66" s="226"/>
      <c r="U66" s="226">
        <v>4</v>
      </c>
      <c r="V66" s="226"/>
      <c r="W66" s="226"/>
      <c r="X66" s="226"/>
      <c r="Y66" s="226"/>
      <c r="Z66" s="226"/>
      <c r="AA66" s="226"/>
      <c r="AB66" s="226"/>
      <c r="AC66" s="226"/>
      <c r="AD66" s="226">
        <v>9</v>
      </c>
      <c r="AE66" s="226"/>
      <c r="AF66" s="226"/>
      <c r="AG66" s="226"/>
      <c r="AH66" s="226"/>
      <c r="AI66" s="226"/>
      <c r="AJ66" s="226"/>
      <c r="AK66" s="226"/>
      <c r="AL66" s="226"/>
    </row>
    <row r="67" spans="1:38" ht="16.5" customHeight="1">
      <c r="A67" s="228" t="s">
        <v>94</v>
      </c>
      <c r="B67" s="229"/>
      <c r="C67" s="229"/>
      <c r="D67" s="229"/>
      <c r="E67" s="229"/>
      <c r="F67" s="230"/>
      <c r="G67" s="227"/>
      <c r="H67" s="225" t="s">
        <v>219</v>
      </c>
      <c r="I67" s="225"/>
      <c r="J67" s="225"/>
      <c r="K67" s="225"/>
      <c r="L67" s="226">
        <v>1</v>
      </c>
      <c r="M67" s="226"/>
      <c r="N67" s="226"/>
      <c r="O67" s="226"/>
      <c r="P67" s="226"/>
      <c r="Q67" s="226"/>
      <c r="R67" s="226"/>
      <c r="S67" s="226"/>
      <c r="T67" s="226"/>
      <c r="U67" s="226">
        <v>1</v>
      </c>
      <c r="V67" s="226"/>
      <c r="W67" s="226"/>
      <c r="X67" s="226"/>
      <c r="Y67" s="226"/>
      <c r="Z67" s="226"/>
      <c r="AA67" s="226"/>
      <c r="AB67" s="226"/>
      <c r="AC67" s="226"/>
      <c r="AD67" s="226">
        <v>0</v>
      </c>
      <c r="AE67" s="226"/>
      <c r="AF67" s="226"/>
      <c r="AG67" s="226"/>
      <c r="AH67" s="226"/>
      <c r="AI67" s="226"/>
      <c r="AJ67" s="226"/>
      <c r="AK67" s="226"/>
      <c r="AL67" s="226"/>
    </row>
    <row r="68" spans="1:38" ht="16.5" customHeight="1">
      <c r="A68" s="222"/>
      <c r="B68" s="223"/>
      <c r="C68" s="223"/>
      <c r="D68" s="223"/>
      <c r="E68" s="223"/>
      <c r="F68" s="224"/>
      <c r="G68" s="227"/>
      <c r="H68" s="225" t="s">
        <v>221</v>
      </c>
      <c r="I68" s="225"/>
      <c r="J68" s="225"/>
      <c r="K68" s="225"/>
      <c r="L68" s="226">
        <f>Q54</f>
        <v>4</v>
      </c>
      <c r="M68" s="226"/>
      <c r="N68" s="226"/>
      <c r="O68" s="226"/>
      <c r="P68" s="226"/>
      <c r="Q68" s="226"/>
      <c r="R68" s="226"/>
      <c r="S68" s="226"/>
      <c r="T68" s="226"/>
      <c r="U68" s="226">
        <f>Z54</f>
        <v>2</v>
      </c>
      <c r="V68" s="226"/>
      <c r="W68" s="226"/>
      <c r="X68" s="226"/>
      <c r="Y68" s="226"/>
      <c r="Z68" s="226"/>
      <c r="AA68" s="226"/>
      <c r="AB68" s="226"/>
      <c r="AC68" s="226"/>
      <c r="AD68" s="226">
        <v>2</v>
      </c>
      <c r="AE68" s="226"/>
      <c r="AF68" s="226"/>
      <c r="AG68" s="226"/>
      <c r="AH68" s="226"/>
      <c r="AI68" s="226"/>
      <c r="AJ68" s="226"/>
      <c r="AK68" s="226"/>
      <c r="AL68" s="226"/>
    </row>
    <row r="69" spans="1:38" ht="0.75" customHeight="1">
      <c r="A69" s="145"/>
      <c r="B69" s="146"/>
      <c r="C69" s="157"/>
      <c r="D69" s="147"/>
      <c r="E69" s="165"/>
      <c r="F69" s="148"/>
    </row>
  </sheetData>
  <mergeCells count="76">
    <mergeCell ref="G3:G6"/>
    <mergeCell ref="A62:F65"/>
    <mergeCell ref="AE5:AE6"/>
    <mergeCell ref="U61:AC61"/>
    <mergeCell ref="Q5:T5"/>
    <mergeCell ref="Z5:AC5"/>
    <mergeCell ref="N5:N6"/>
    <mergeCell ref="O5:O6"/>
    <mergeCell ref="D3:D6"/>
    <mergeCell ref="V5:V6"/>
    <mergeCell ref="H3:K3"/>
    <mergeCell ref="I4:K4"/>
    <mergeCell ref="I5:I6"/>
    <mergeCell ref="J5:J6"/>
    <mergeCell ref="W5:W6"/>
    <mergeCell ref="A61:F61"/>
    <mergeCell ref="A1:AN1"/>
    <mergeCell ref="AD4:AL4"/>
    <mergeCell ref="A3:A6"/>
    <mergeCell ref="B3:B6"/>
    <mergeCell ref="C3:C6"/>
    <mergeCell ref="L3:AL3"/>
    <mergeCell ref="E4:E6"/>
    <mergeCell ref="F4:F6"/>
    <mergeCell ref="L4:T4"/>
    <mergeCell ref="U4:AC4"/>
    <mergeCell ref="Y5:Y6"/>
    <mergeCell ref="H4:H6"/>
    <mergeCell ref="AD5:AD6"/>
    <mergeCell ref="AF5:AF6"/>
    <mergeCell ref="AG5:AG6"/>
    <mergeCell ref="AH5:AH6"/>
    <mergeCell ref="AS62:AS63"/>
    <mergeCell ref="AP62:AP63"/>
    <mergeCell ref="AD63:AL63"/>
    <mergeCell ref="AD64:AL64"/>
    <mergeCell ref="U63:AC63"/>
    <mergeCell ref="U64:AC64"/>
    <mergeCell ref="U62:AC62"/>
    <mergeCell ref="AD67:AL67"/>
    <mergeCell ref="A66:F66"/>
    <mergeCell ref="U65:AC65"/>
    <mergeCell ref="U66:AC66"/>
    <mergeCell ref="AD65:AL65"/>
    <mergeCell ref="AD66:AL66"/>
    <mergeCell ref="L67:T67"/>
    <mergeCell ref="H61:K61"/>
    <mergeCell ref="H62:K62"/>
    <mergeCell ref="H63:K63"/>
    <mergeCell ref="H64:K64"/>
    <mergeCell ref="H65:K65"/>
    <mergeCell ref="H66:K66"/>
    <mergeCell ref="H67:K67"/>
    <mergeCell ref="A68:F68"/>
    <mergeCell ref="H68:K68"/>
    <mergeCell ref="L68:T68"/>
    <mergeCell ref="U68:AC68"/>
    <mergeCell ref="AD68:AL68"/>
    <mergeCell ref="G61:G68"/>
    <mergeCell ref="U67:AC67"/>
    <mergeCell ref="AD62:AL62"/>
    <mergeCell ref="A67:F67"/>
    <mergeCell ref="L61:T61"/>
    <mergeCell ref="L62:T62"/>
    <mergeCell ref="L63:T63"/>
    <mergeCell ref="L64:T64"/>
    <mergeCell ref="L65:T65"/>
    <mergeCell ref="L66:T66"/>
    <mergeCell ref="AD61:AL61"/>
    <mergeCell ref="AI5:AL5"/>
    <mergeCell ref="K5:K6"/>
    <mergeCell ref="L5:L6"/>
    <mergeCell ref="M5:M6"/>
    <mergeCell ref="P5:P6"/>
    <mergeCell ref="U5:U6"/>
    <mergeCell ref="X5:X6"/>
  </mergeCells>
  <pageMargins left="0.23622047244094491" right="0.19685039370078741" top="0.39370078740157483" bottom="0.19685039370078741" header="0.31496062992125984" footer="0.19685039370078741"/>
  <pageSetup paperSize="9" scale="95" fitToHeight="3" orientation="landscape" verticalDpi="0" r:id="rId1"/>
  <colBreaks count="1" manualBreakCount="1">
    <brk id="33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63"/>
  <sheetViews>
    <sheetView tabSelected="1" view="pageBreakPreview" topLeftCell="A137" zoomScale="60" zoomScaleNormal="100" workbookViewId="0">
      <selection activeCell="B17" sqref="B17:E17"/>
    </sheetView>
  </sheetViews>
  <sheetFormatPr defaultRowHeight="15"/>
  <cols>
    <col min="1" max="1" width="11.140625" customWidth="1"/>
    <col min="2" max="2" width="47.85546875" customWidth="1"/>
    <col min="8" max="10" width="0" hidden="1" customWidth="1"/>
  </cols>
  <sheetData>
    <row r="1" spans="1:5" ht="18.75">
      <c r="A1" s="256" t="s">
        <v>201</v>
      </c>
      <c r="B1" s="256"/>
      <c r="C1" s="256"/>
      <c r="D1" s="256"/>
      <c r="E1" s="256"/>
    </row>
    <row r="2" spans="1:5" ht="18.75">
      <c r="A2" s="78" t="s">
        <v>156</v>
      </c>
      <c r="B2" s="257" t="s">
        <v>157</v>
      </c>
      <c r="C2" s="257"/>
      <c r="D2" s="257"/>
      <c r="E2" s="257"/>
    </row>
    <row r="3" spans="1:5" ht="18.75">
      <c r="A3" s="79"/>
      <c r="B3" s="255" t="s">
        <v>158</v>
      </c>
      <c r="C3" s="255"/>
      <c r="D3" s="255"/>
      <c r="E3" s="255"/>
    </row>
    <row r="4" spans="1:5" ht="18.75">
      <c r="A4" s="80" t="s">
        <v>159</v>
      </c>
      <c r="B4" s="254" t="s">
        <v>300</v>
      </c>
      <c r="C4" s="254"/>
      <c r="D4" s="254"/>
      <c r="E4" s="254"/>
    </row>
    <row r="5" spans="1:5" ht="18.75">
      <c r="A5" s="80" t="s">
        <v>177</v>
      </c>
      <c r="B5" s="254" t="s">
        <v>301</v>
      </c>
      <c r="C5" s="254"/>
      <c r="D5" s="254"/>
      <c r="E5" s="254"/>
    </row>
    <row r="6" spans="1:5" ht="18.75">
      <c r="A6" s="80" t="s">
        <v>161</v>
      </c>
      <c r="B6" s="254" t="s">
        <v>302</v>
      </c>
      <c r="C6" s="254"/>
      <c r="D6" s="254"/>
      <c r="E6" s="254"/>
    </row>
    <row r="7" spans="1:5" ht="18.75">
      <c r="A7" s="160" t="s">
        <v>162</v>
      </c>
      <c r="B7" s="263" t="s">
        <v>303</v>
      </c>
      <c r="C7" s="263"/>
      <c r="D7" s="263"/>
      <c r="E7" s="263"/>
    </row>
    <row r="8" spans="1:5" ht="18.75">
      <c r="A8" s="80" t="s">
        <v>163</v>
      </c>
      <c r="B8" s="263" t="s">
        <v>304</v>
      </c>
      <c r="C8" s="263"/>
      <c r="D8" s="263"/>
      <c r="E8" s="263"/>
    </row>
    <row r="9" spans="1:5" ht="18.75">
      <c r="A9" s="80" t="s">
        <v>164</v>
      </c>
      <c r="B9" s="263" t="s">
        <v>305</v>
      </c>
      <c r="C9" s="263"/>
      <c r="D9" s="263"/>
      <c r="E9" s="263"/>
    </row>
    <row r="10" spans="1:5" ht="18.75">
      <c r="A10" s="80" t="s">
        <v>165</v>
      </c>
      <c r="B10" s="263" t="s">
        <v>306</v>
      </c>
      <c r="C10" s="263"/>
      <c r="D10" s="263"/>
      <c r="E10" s="263"/>
    </row>
    <row r="11" spans="1:5" ht="21" customHeight="1">
      <c r="A11" s="80" t="s">
        <v>166</v>
      </c>
      <c r="B11" s="263" t="s">
        <v>307</v>
      </c>
      <c r="C11" s="263"/>
      <c r="D11" s="263"/>
      <c r="E11" s="263"/>
    </row>
    <row r="12" spans="1:5" ht="21" customHeight="1">
      <c r="A12" s="80" t="s">
        <v>167</v>
      </c>
      <c r="B12" s="263" t="s">
        <v>308</v>
      </c>
      <c r="C12" s="263"/>
      <c r="D12" s="263"/>
      <c r="E12" s="263"/>
    </row>
    <row r="13" spans="1:5" ht="21" customHeight="1">
      <c r="A13" s="80" t="s">
        <v>168</v>
      </c>
      <c r="B13" s="263" t="s">
        <v>309</v>
      </c>
      <c r="C13" s="263"/>
      <c r="D13" s="263"/>
      <c r="E13" s="263"/>
    </row>
    <row r="14" spans="1:5" ht="18.75">
      <c r="A14" s="80" t="s">
        <v>169</v>
      </c>
      <c r="B14" s="263" t="s">
        <v>310</v>
      </c>
      <c r="C14" s="263"/>
      <c r="D14" s="263"/>
      <c r="E14" s="263"/>
    </row>
    <row r="15" spans="1:5" ht="21" customHeight="1">
      <c r="A15" s="80" t="s">
        <v>178</v>
      </c>
      <c r="B15" s="263" t="s">
        <v>311</v>
      </c>
      <c r="C15" s="263"/>
      <c r="D15" s="263"/>
      <c r="E15" s="263"/>
    </row>
    <row r="16" spans="1:5" ht="21" customHeight="1">
      <c r="A16" s="80" t="s">
        <v>179</v>
      </c>
      <c r="B16" s="263" t="s">
        <v>312</v>
      </c>
      <c r="C16" s="263"/>
      <c r="D16" s="263"/>
      <c r="E16" s="263"/>
    </row>
    <row r="17" spans="1:5" ht="21" customHeight="1">
      <c r="A17" s="80" t="s">
        <v>180</v>
      </c>
      <c r="B17" s="263" t="s">
        <v>313</v>
      </c>
      <c r="C17" s="263"/>
      <c r="D17" s="263"/>
      <c r="E17" s="263"/>
    </row>
    <row r="18" spans="1:5" ht="21" customHeight="1">
      <c r="A18" s="80" t="s">
        <v>181</v>
      </c>
      <c r="B18" s="263" t="s">
        <v>314</v>
      </c>
      <c r="C18" s="263"/>
      <c r="D18" s="263"/>
      <c r="E18" s="263"/>
    </row>
    <row r="19" spans="1:5" ht="21" customHeight="1">
      <c r="A19" s="80" t="s">
        <v>182</v>
      </c>
      <c r="B19" s="263" t="s">
        <v>315</v>
      </c>
      <c r="C19" s="263"/>
      <c r="D19" s="263"/>
      <c r="E19" s="263"/>
    </row>
    <row r="20" spans="1:5" ht="18.75" customHeight="1">
      <c r="A20" s="79"/>
      <c r="B20" s="255" t="s">
        <v>170</v>
      </c>
      <c r="C20" s="255"/>
      <c r="D20" s="255"/>
      <c r="E20" s="255"/>
    </row>
    <row r="21" spans="1:5" ht="38.25" customHeight="1">
      <c r="A21" s="80" t="s">
        <v>159</v>
      </c>
      <c r="B21" s="254" t="s">
        <v>316</v>
      </c>
      <c r="C21" s="254"/>
      <c r="D21" s="254"/>
      <c r="E21" s="254"/>
    </row>
    <row r="22" spans="1:5" ht="18.75">
      <c r="A22" s="80" t="s">
        <v>160</v>
      </c>
      <c r="B22" s="254" t="s">
        <v>317</v>
      </c>
      <c r="C22" s="254"/>
      <c r="D22" s="254"/>
      <c r="E22" s="254"/>
    </row>
    <row r="23" spans="1:5" ht="18.75" customHeight="1">
      <c r="A23" s="79"/>
      <c r="B23" s="255" t="s">
        <v>171</v>
      </c>
      <c r="C23" s="255"/>
      <c r="D23" s="255"/>
      <c r="E23" s="255"/>
    </row>
    <row r="24" spans="1:5" ht="18.75">
      <c r="A24" s="80" t="s">
        <v>159</v>
      </c>
      <c r="B24" s="254" t="s">
        <v>172</v>
      </c>
      <c r="C24" s="254"/>
      <c r="D24" s="254"/>
      <c r="E24" s="254"/>
    </row>
    <row r="25" spans="1:5" ht="39" customHeight="1">
      <c r="A25" s="80" t="s">
        <v>160</v>
      </c>
      <c r="B25" s="254" t="s">
        <v>173</v>
      </c>
      <c r="C25" s="254"/>
      <c r="D25" s="254"/>
      <c r="E25" s="254"/>
    </row>
    <row r="26" spans="1:5" ht="18.75">
      <c r="A26" s="80" t="s">
        <v>161</v>
      </c>
      <c r="B26" s="254" t="s">
        <v>174</v>
      </c>
      <c r="C26" s="254"/>
      <c r="D26" s="254"/>
      <c r="E26" s="254"/>
    </row>
    <row r="27" spans="1:5" ht="18.75">
      <c r="A27" s="79"/>
      <c r="B27" s="255" t="s">
        <v>175</v>
      </c>
      <c r="C27" s="255"/>
      <c r="D27" s="255"/>
      <c r="E27" s="255"/>
    </row>
    <row r="28" spans="1:5" ht="18.75">
      <c r="A28" s="80" t="s">
        <v>159</v>
      </c>
      <c r="B28" s="254" t="s">
        <v>176</v>
      </c>
      <c r="C28" s="254"/>
      <c r="D28" s="254"/>
      <c r="E28" s="254"/>
    </row>
    <row r="29" spans="1:5" ht="18.75">
      <c r="A29" s="80" t="s">
        <v>160</v>
      </c>
      <c r="B29" s="254" t="s">
        <v>203</v>
      </c>
      <c r="C29" s="254"/>
      <c r="D29" s="254"/>
      <c r="E29" s="254"/>
    </row>
    <row r="31" spans="1:5" ht="18.75">
      <c r="A31" s="258" t="s">
        <v>202</v>
      </c>
      <c r="B31" s="258"/>
      <c r="C31" s="258"/>
      <c r="D31" s="258"/>
      <c r="E31" s="258"/>
    </row>
    <row r="32" spans="1:5" ht="216.75" customHeight="1">
      <c r="A32" s="253" t="s">
        <v>362</v>
      </c>
      <c r="B32" s="253"/>
      <c r="C32" s="253"/>
      <c r="D32" s="253"/>
      <c r="E32" s="253"/>
    </row>
    <row r="33" spans="1:5" ht="40.5" customHeight="1">
      <c r="A33" s="253" t="s">
        <v>245</v>
      </c>
      <c r="B33" s="253"/>
      <c r="C33" s="253"/>
      <c r="D33" s="253"/>
      <c r="E33" s="253"/>
    </row>
    <row r="34" spans="1:5" ht="92.25" customHeight="1">
      <c r="A34" s="253" t="s">
        <v>383</v>
      </c>
      <c r="B34" s="253"/>
      <c r="C34" s="253"/>
      <c r="D34" s="253"/>
      <c r="E34" s="253"/>
    </row>
    <row r="35" spans="1:5" ht="57" hidden="1" customHeight="1">
      <c r="A35" s="253" t="s">
        <v>183</v>
      </c>
      <c r="B35" s="253"/>
      <c r="C35" s="253"/>
      <c r="D35" s="253"/>
      <c r="E35" s="253"/>
    </row>
    <row r="36" spans="1:5" ht="77.25" hidden="1" customHeight="1">
      <c r="A36" s="253" t="s">
        <v>184</v>
      </c>
      <c r="B36" s="253"/>
      <c r="C36" s="253"/>
      <c r="D36" s="253"/>
      <c r="E36" s="253"/>
    </row>
    <row r="37" spans="1:5" ht="40.5" customHeight="1">
      <c r="A37" s="253" t="s">
        <v>246</v>
      </c>
      <c r="B37" s="253"/>
      <c r="C37" s="253"/>
      <c r="D37" s="253"/>
      <c r="E37" s="253"/>
    </row>
    <row r="38" spans="1:5" ht="74.25" customHeight="1">
      <c r="A38" s="253" t="s">
        <v>384</v>
      </c>
      <c r="B38" s="253"/>
      <c r="C38" s="253"/>
      <c r="D38" s="253"/>
      <c r="E38" s="253"/>
    </row>
    <row r="39" spans="1:5" ht="94.5" customHeight="1">
      <c r="A39" s="259" t="s">
        <v>247</v>
      </c>
      <c r="B39" s="259"/>
      <c r="C39" s="259"/>
      <c r="D39" s="259"/>
      <c r="E39" s="259"/>
    </row>
    <row r="40" spans="1:5" ht="40.5" customHeight="1">
      <c r="A40" s="253" t="s">
        <v>248</v>
      </c>
      <c r="B40" s="253"/>
      <c r="C40" s="253"/>
      <c r="D40" s="253"/>
      <c r="E40" s="253"/>
    </row>
    <row r="41" spans="1:5" ht="111" customHeight="1">
      <c r="A41" s="253" t="s">
        <v>185</v>
      </c>
      <c r="B41" s="253"/>
      <c r="C41" s="253"/>
      <c r="D41" s="253"/>
      <c r="E41" s="253"/>
    </row>
    <row r="42" spans="1:5" ht="40.5" customHeight="1">
      <c r="A42" s="253" t="s">
        <v>249</v>
      </c>
      <c r="B42" s="253"/>
      <c r="C42" s="253"/>
      <c r="D42" s="253"/>
      <c r="E42" s="253"/>
    </row>
    <row r="43" spans="1:5" ht="75" customHeight="1">
      <c r="A43" s="253" t="s">
        <v>363</v>
      </c>
      <c r="B43" s="253"/>
      <c r="C43" s="253"/>
      <c r="D43" s="253"/>
      <c r="E43" s="253"/>
    </row>
    <row r="44" spans="1:5" ht="18.75" hidden="1">
      <c r="A44" s="253" t="s">
        <v>186</v>
      </c>
      <c r="B44" s="253"/>
      <c r="C44" s="253"/>
      <c r="D44" s="253"/>
      <c r="E44" s="253"/>
    </row>
    <row r="45" spans="1:5" ht="40.5" hidden="1" customHeight="1">
      <c r="A45" s="253" t="s">
        <v>187</v>
      </c>
      <c r="B45" s="253"/>
      <c r="C45" s="253"/>
      <c r="D45" s="253"/>
      <c r="E45" s="253"/>
    </row>
    <row r="46" spans="1:5" ht="57" customHeight="1">
      <c r="A46" s="253" t="s">
        <v>250</v>
      </c>
      <c r="B46" s="253"/>
      <c r="C46" s="253"/>
      <c r="D46" s="253"/>
      <c r="E46" s="253"/>
    </row>
    <row r="47" spans="1:5" ht="79.5" customHeight="1">
      <c r="A47" s="253" t="s">
        <v>364</v>
      </c>
      <c r="B47" s="253"/>
      <c r="C47" s="253"/>
      <c r="D47" s="253"/>
      <c r="E47" s="253"/>
    </row>
    <row r="48" spans="1:5" ht="18.75" hidden="1">
      <c r="A48" s="260" t="s">
        <v>25</v>
      </c>
      <c r="B48" s="261"/>
      <c r="C48" s="261"/>
      <c r="D48" s="261"/>
      <c r="E48" s="261"/>
    </row>
    <row r="49" spans="1:5" ht="168.75" hidden="1" customHeight="1">
      <c r="A49" s="259" t="s">
        <v>204</v>
      </c>
      <c r="B49" s="259"/>
      <c r="C49" s="259"/>
      <c r="D49" s="259"/>
      <c r="E49" s="259"/>
    </row>
    <row r="50" spans="1:5" ht="75.75" hidden="1" customHeight="1">
      <c r="A50" s="253" t="s">
        <v>190</v>
      </c>
      <c r="B50" s="253"/>
      <c r="C50" s="253"/>
      <c r="D50" s="253"/>
      <c r="E50" s="253"/>
    </row>
    <row r="51" spans="1:5" ht="21" hidden="1" customHeight="1">
      <c r="A51" s="253" t="s">
        <v>188</v>
      </c>
      <c r="B51" s="253"/>
      <c r="C51" s="253"/>
      <c r="D51" s="253"/>
      <c r="E51" s="253"/>
    </row>
    <row r="52" spans="1:5" ht="57" hidden="1" customHeight="1">
      <c r="A52" s="253" t="s">
        <v>205</v>
      </c>
      <c r="B52" s="253"/>
      <c r="C52" s="253"/>
      <c r="D52" s="253"/>
      <c r="E52" s="253"/>
    </row>
    <row r="53" spans="1:5" ht="55.5" hidden="1" customHeight="1">
      <c r="A53" s="253" t="s">
        <v>191</v>
      </c>
      <c r="B53" s="253"/>
      <c r="C53" s="253"/>
      <c r="D53" s="253"/>
      <c r="E53" s="253"/>
    </row>
    <row r="54" spans="1:5" ht="57" hidden="1" customHeight="1">
      <c r="A54" s="253" t="s">
        <v>189</v>
      </c>
      <c r="B54" s="253"/>
      <c r="C54" s="253"/>
      <c r="D54" s="253"/>
      <c r="E54" s="253"/>
    </row>
    <row r="55" spans="1:5" ht="18.75" hidden="1">
      <c r="A55" s="258" t="s">
        <v>254</v>
      </c>
      <c r="B55" s="258"/>
      <c r="C55" s="258"/>
      <c r="D55" s="258"/>
      <c r="E55" s="258"/>
    </row>
    <row r="56" spans="1:5" ht="35.25" hidden="1" customHeight="1">
      <c r="A56" s="253" t="s">
        <v>320</v>
      </c>
      <c r="B56" s="253"/>
      <c r="C56" s="253"/>
      <c r="D56" s="253"/>
      <c r="E56" s="253"/>
    </row>
    <row r="57" spans="1:5" ht="38.25" hidden="1" customHeight="1">
      <c r="A57" s="253" t="s">
        <v>255</v>
      </c>
      <c r="B57" s="253"/>
      <c r="C57" s="253"/>
      <c r="D57" s="253"/>
      <c r="E57" s="253"/>
    </row>
    <row r="58" spans="1:5" ht="57" hidden="1" customHeight="1">
      <c r="A58" s="253" t="s">
        <v>256</v>
      </c>
      <c r="B58" s="253"/>
      <c r="C58" s="253"/>
      <c r="D58" s="253"/>
      <c r="E58" s="253"/>
    </row>
    <row r="59" spans="1:5" ht="39" hidden="1" customHeight="1">
      <c r="A59" s="253" t="s">
        <v>257</v>
      </c>
      <c r="B59" s="253"/>
      <c r="C59" s="253"/>
      <c r="D59" s="253"/>
      <c r="E59" s="253"/>
    </row>
    <row r="60" spans="1:5" ht="57.75" hidden="1" customHeight="1">
      <c r="A60" s="253" t="s">
        <v>258</v>
      </c>
      <c r="B60" s="253"/>
      <c r="C60" s="253"/>
      <c r="D60" s="253"/>
      <c r="E60" s="253"/>
    </row>
    <row r="61" spans="1:5" ht="57" hidden="1" customHeight="1">
      <c r="A61" s="253" t="s">
        <v>321</v>
      </c>
      <c r="B61" s="253"/>
      <c r="C61" s="253"/>
      <c r="D61" s="253"/>
      <c r="E61" s="253"/>
    </row>
    <row r="62" spans="1:5" ht="38.25" hidden="1" customHeight="1">
      <c r="A62" s="253" t="s">
        <v>259</v>
      </c>
      <c r="B62" s="253"/>
      <c r="C62" s="253"/>
      <c r="D62" s="253"/>
      <c r="E62" s="253"/>
    </row>
    <row r="63" spans="1:5" ht="40.5" hidden="1" customHeight="1">
      <c r="A63" s="253" t="s">
        <v>260</v>
      </c>
      <c r="B63" s="253"/>
      <c r="C63" s="253"/>
      <c r="D63" s="253"/>
      <c r="E63" s="253"/>
    </row>
    <row r="64" spans="1:5" ht="57" hidden="1" customHeight="1">
      <c r="A64" s="253" t="s">
        <v>261</v>
      </c>
      <c r="B64" s="253"/>
      <c r="C64" s="253"/>
      <c r="D64" s="253"/>
      <c r="E64" s="253"/>
    </row>
    <row r="65" spans="1:5" ht="41.25" hidden="1" customHeight="1">
      <c r="A65" s="253" t="s">
        <v>262</v>
      </c>
      <c r="B65" s="253"/>
      <c r="C65" s="253"/>
      <c r="D65" s="253"/>
      <c r="E65" s="253"/>
    </row>
    <row r="66" spans="1:5" ht="36.75" hidden="1" customHeight="1">
      <c r="A66" s="253" t="s">
        <v>322</v>
      </c>
      <c r="B66" s="253"/>
      <c r="C66" s="253"/>
      <c r="D66" s="253"/>
      <c r="E66" s="253"/>
    </row>
    <row r="67" spans="1:5" ht="36" hidden="1" customHeight="1">
      <c r="A67" s="253" t="s">
        <v>323</v>
      </c>
      <c r="B67" s="253"/>
      <c r="C67" s="253"/>
      <c r="D67" s="253"/>
      <c r="E67" s="253"/>
    </row>
    <row r="68" spans="1:5" ht="18.75" hidden="1">
      <c r="A68" s="253" t="s">
        <v>324</v>
      </c>
      <c r="B68" s="253"/>
      <c r="C68" s="253"/>
      <c r="D68" s="253"/>
      <c r="E68" s="253"/>
    </row>
    <row r="69" spans="1:5" ht="42" hidden="1" customHeight="1">
      <c r="A69" s="253" t="s">
        <v>325</v>
      </c>
      <c r="B69" s="253"/>
      <c r="C69" s="253"/>
      <c r="D69" s="253"/>
      <c r="E69" s="253"/>
    </row>
    <row r="70" spans="1:5" ht="38.25" hidden="1" customHeight="1">
      <c r="A70" s="253" t="s">
        <v>326</v>
      </c>
      <c r="B70" s="253"/>
      <c r="C70" s="253"/>
      <c r="D70" s="253"/>
      <c r="E70" s="253"/>
    </row>
    <row r="71" spans="1:5" ht="37.5" hidden="1" customHeight="1">
      <c r="A71" s="253" t="s">
        <v>327</v>
      </c>
      <c r="B71" s="253"/>
      <c r="C71" s="253"/>
      <c r="D71" s="253"/>
      <c r="E71" s="253"/>
    </row>
    <row r="72" spans="1:5" ht="57.75" hidden="1" customHeight="1">
      <c r="A72" s="253" t="s">
        <v>328</v>
      </c>
      <c r="B72" s="253"/>
      <c r="C72" s="253"/>
      <c r="D72" s="253"/>
      <c r="E72" s="253"/>
    </row>
    <row r="73" spans="1:5" ht="58.5" hidden="1" customHeight="1">
      <c r="A73" s="253" t="s">
        <v>329</v>
      </c>
      <c r="B73" s="253"/>
      <c r="C73" s="253"/>
      <c r="D73" s="253"/>
      <c r="E73" s="253"/>
    </row>
    <row r="74" spans="1:5" ht="40.5" hidden="1" customHeight="1">
      <c r="A74" s="253" t="s">
        <v>330</v>
      </c>
      <c r="B74" s="253"/>
      <c r="C74" s="253"/>
      <c r="D74" s="253"/>
      <c r="E74" s="253"/>
    </row>
    <row r="75" spans="1:5" ht="55.5" hidden="1" customHeight="1">
      <c r="A75" s="253" t="s">
        <v>331</v>
      </c>
      <c r="B75" s="253"/>
      <c r="C75" s="253"/>
      <c r="D75" s="253"/>
      <c r="E75" s="253"/>
    </row>
    <row r="76" spans="1:5" ht="54" hidden="1" customHeight="1">
      <c r="A76" s="253" t="s">
        <v>332</v>
      </c>
      <c r="B76" s="253"/>
      <c r="C76" s="253"/>
      <c r="D76" s="253"/>
      <c r="E76" s="253"/>
    </row>
    <row r="77" spans="1:5" ht="39.75" hidden="1" customHeight="1">
      <c r="A77" s="253" t="s">
        <v>333</v>
      </c>
      <c r="B77" s="253"/>
      <c r="C77" s="253"/>
      <c r="D77" s="253"/>
      <c r="E77" s="253"/>
    </row>
    <row r="78" spans="1:5" ht="18.75" hidden="1">
      <c r="A78" s="253" t="s">
        <v>334</v>
      </c>
      <c r="B78" s="253"/>
      <c r="C78" s="253"/>
      <c r="D78" s="253"/>
      <c r="E78" s="253"/>
    </row>
    <row r="79" spans="1:5" ht="39.75" hidden="1" customHeight="1">
      <c r="A79" s="253" t="s">
        <v>335</v>
      </c>
      <c r="B79" s="253"/>
      <c r="C79" s="253"/>
      <c r="D79" s="253"/>
      <c r="E79" s="253"/>
    </row>
    <row r="80" spans="1:5" ht="54" hidden="1" customHeight="1">
      <c r="A80" s="253" t="s">
        <v>336</v>
      </c>
      <c r="B80" s="253"/>
      <c r="C80" s="253"/>
      <c r="D80" s="253"/>
      <c r="E80" s="253"/>
    </row>
    <row r="81" spans="1:5" ht="39.75" hidden="1" customHeight="1">
      <c r="A81" s="253" t="s">
        <v>337</v>
      </c>
      <c r="B81" s="253"/>
      <c r="C81" s="253"/>
      <c r="D81" s="253"/>
      <c r="E81" s="253"/>
    </row>
    <row r="82" spans="1:5" ht="58.5" hidden="1" customHeight="1">
      <c r="A82" s="253" t="s">
        <v>338</v>
      </c>
      <c r="B82" s="253"/>
      <c r="C82" s="253"/>
      <c r="D82" s="253"/>
      <c r="E82" s="253"/>
    </row>
    <row r="83" spans="1:5" ht="18.75" hidden="1">
      <c r="A83" s="253" t="s">
        <v>339</v>
      </c>
      <c r="B83" s="253"/>
      <c r="C83" s="253"/>
      <c r="D83" s="253"/>
      <c r="E83" s="253"/>
    </row>
    <row r="84" spans="1:5" ht="57" hidden="1" customHeight="1">
      <c r="A84" s="253" t="s">
        <v>340</v>
      </c>
      <c r="B84" s="253"/>
      <c r="C84" s="253"/>
      <c r="D84" s="253"/>
      <c r="E84" s="253"/>
    </row>
    <row r="85" spans="1:5" ht="39.75" hidden="1" customHeight="1">
      <c r="A85" s="253" t="s">
        <v>341</v>
      </c>
      <c r="B85" s="253"/>
      <c r="C85" s="253"/>
      <c r="D85" s="253"/>
      <c r="E85" s="253"/>
    </row>
    <row r="86" spans="1:5" ht="78" hidden="1" customHeight="1">
      <c r="A86" s="253" t="s">
        <v>342</v>
      </c>
      <c r="B86" s="253"/>
      <c r="C86" s="253"/>
      <c r="D86" s="253"/>
      <c r="E86" s="253"/>
    </row>
    <row r="87" spans="1:5" ht="54.75" hidden="1" customHeight="1">
      <c r="A87" s="253" t="s">
        <v>343</v>
      </c>
      <c r="B87" s="253"/>
      <c r="C87" s="253"/>
      <c r="D87" s="253"/>
      <c r="E87" s="253"/>
    </row>
    <row r="88" spans="1:5" ht="39.75" hidden="1" customHeight="1">
      <c r="A88" s="253" t="s">
        <v>263</v>
      </c>
      <c r="B88" s="253"/>
      <c r="C88" s="253"/>
      <c r="D88" s="253"/>
      <c r="E88" s="253"/>
    </row>
    <row r="89" spans="1:5" ht="18.75">
      <c r="A89" s="258" t="s">
        <v>192</v>
      </c>
      <c r="B89" s="258"/>
      <c r="C89" s="258"/>
      <c r="D89" s="258"/>
      <c r="E89" s="258"/>
    </row>
    <row r="90" spans="1:5" ht="113.25" customHeight="1">
      <c r="A90" s="253" t="s">
        <v>385</v>
      </c>
      <c r="B90" s="253"/>
      <c r="C90" s="253"/>
      <c r="D90" s="253"/>
      <c r="E90" s="253"/>
    </row>
    <row r="91" spans="1:5" ht="15.75" customHeight="1">
      <c r="A91" s="262" t="s">
        <v>98</v>
      </c>
      <c r="B91" s="262"/>
      <c r="C91" s="262"/>
      <c r="D91" s="262"/>
      <c r="E91" s="262"/>
    </row>
    <row r="92" spans="1:5" s="83" customFormat="1" ht="95.25" customHeight="1">
      <c r="A92" s="185"/>
      <c r="B92" s="264" t="s">
        <v>21</v>
      </c>
      <c r="C92" s="265"/>
      <c r="D92" s="265"/>
      <c r="E92" s="189" t="s">
        <v>353</v>
      </c>
    </row>
    <row r="93" spans="1:5" s="83" customFormat="1" ht="15.75">
      <c r="A93" s="65">
        <v>1</v>
      </c>
      <c r="B93" s="266">
        <v>2</v>
      </c>
      <c r="C93" s="267"/>
      <c r="D93" s="268"/>
      <c r="E93" s="65">
        <v>3</v>
      </c>
    </row>
    <row r="94" spans="1:5" s="41" customFormat="1" ht="15.75" hidden="1">
      <c r="A94" s="84" t="s">
        <v>24</v>
      </c>
      <c r="B94" s="85" t="s">
        <v>25</v>
      </c>
      <c r="C94" s="86"/>
      <c r="D94" s="86"/>
      <c r="E94" s="86"/>
    </row>
    <row r="95" spans="1:5" s="62" customFormat="1" ht="15.75" hidden="1">
      <c r="A95" s="60" t="s">
        <v>103</v>
      </c>
      <c r="B95" s="87" t="s">
        <v>30</v>
      </c>
      <c r="C95" s="48"/>
      <c r="D95" s="48"/>
      <c r="E95" s="48"/>
    </row>
    <row r="96" spans="1:5" s="62" customFormat="1" ht="15.75" hidden="1">
      <c r="A96" s="60" t="s">
        <v>104</v>
      </c>
      <c r="B96" s="87" t="s">
        <v>27</v>
      </c>
      <c r="C96" s="48"/>
      <c r="D96" s="48"/>
      <c r="E96" s="48"/>
    </row>
    <row r="97" spans="1:5" s="62" customFormat="1" ht="15.75">
      <c r="A97" s="84" t="s">
        <v>31</v>
      </c>
      <c r="B97" s="269" t="s">
        <v>32</v>
      </c>
      <c r="C97" s="270"/>
      <c r="D97" s="271"/>
      <c r="E97" s="50">
        <f>SUM(E98:E98)</f>
        <v>48</v>
      </c>
    </row>
    <row r="98" spans="1:5" s="62" customFormat="1" ht="15.75">
      <c r="A98" s="60" t="s">
        <v>72</v>
      </c>
      <c r="B98" s="272" t="s">
        <v>39</v>
      </c>
      <c r="C98" s="273"/>
      <c r="D98" s="274"/>
      <c r="E98" s="49">
        <v>48</v>
      </c>
    </row>
    <row r="99" spans="1:5" s="62" customFormat="1" ht="15.75">
      <c r="A99" s="84" t="s">
        <v>42</v>
      </c>
      <c r="B99" s="275" t="s">
        <v>43</v>
      </c>
      <c r="C99" s="276"/>
      <c r="D99" s="277"/>
      <c r="E99" s="50">
        <v>6</v>
      </c>
    </row>
    <row r="100" spans="1:5" s="62" customFormat="1" ht="15.75" hidden="1">
      <c r="A100" s="60" t="s">
        <v>365</v>
      </c>
      <c r="B100" s="272" t="s">
        <v>366</v>
      </c>
      <c r="C100" s="273"/>
      <c r="D100" s="274"/>
      <c r="E100" s="49">
        <v>40</v>
      </c>
    </row>
    <row r="101" spans="1:5" s="41" customFormat="1" ht="15.75">
      <c r="A101" s="84" t="s">
        <v>48</v>
      </c>
      <c r="B101" s="275" t="s">
        <v>356</v>
      </c>
      <c r="C101" s="276"/>
      <c r="D101" s="277"/>
      <c r="E101" s="89">
        <v>156</v>
      </c>
    </row>
    <row r="102" spans="1:5" s="62" customFormat="1" ht="15.75" hidden="1">
      <c r="A102" s="60" t="s">
        <v>206</v>
      </c>
      <c r="B102" s="192"/>
      <c r="C102" s="190"/>
      <c r="D102" s="191"/>
      <c r="E102" s="49">
        <v>178</v>
      </c>
    </row>
    <row r="103" spans="1:5" s="62" customFormat="1" ht="15.75" hidden="1">
      <c r="A103" s="60"/>
      <c r="B103" s="61"/>
      <c r="C103" s="48"/>
      <c r="D103" s="48"/>
      <c r="E103" s="49"/>
    </row>
    <row r="104" spans="1:5" s="62" customFormat="1" ht="15.75" hidden="1">
      <c r="A104" s="60"/>
      <c r="B104" s="61"/>
      <c r="C104" s="48"/>
      <c r="D104" s="48"/>
      <c r="E104" s="49"/>
    </row>
    <row r="105" spans="1:5" s="62" customFormat="1" ht="15.75" hidden="1">
      <c r="A105" s="60"/>
      <c r="B105" s="87"/>
      <c r="C105" s="48"/>
      <c r="D105" s="48"/>
      <c r="E105" s="49"/>
    </row>
    <row r="106" spans="1:5" s="62" customFormat="1" ht="15.75" hidden="1">
      <c r="A106" s="60"/>
      <c r="B106" s="61"/>
      <c r="C106" s="48"/>
      <c r="D106" s="48"/>
      <c r="E106" s="49"/>
    </row>
    <row r="107" spans="1:5" s="62" customFormat="1" ht="15.75" hidden="1">
      <c r="A107" s="60"/>
      <c r="B107" s="61"/>
      <c r="C107" s="48"/>
      <c r="D107" s="48"/>
      <c r="E107" s="49"/>
    </row>
    <row r="108" spans="1:5" s="62" customFormat="1" ht="15.75" hidden="1">
      <c r="A108" s="60"/>
      <c r="B108" s="61"/>
      <c r="C108" s="48"/>
      <c r="D108" s="48"/>
      <c r="E108" s="49"/>
    </row>
    <row r="109" spans="1:5" s="62" customFormat="1" ht="15.75" hidden="1">
      <c r="A109" s="60" t="s">
        <v>60</v>
      </c>
      <c r="B109" s="272" t="s">
        <v>59</v>
      </c>
      <c r="C109" s="273"/>
      <c r="D109" s="274"/>
      <c r="E109" s="49">
        <v>32</v>
      </c>
    </row>
    <row r="110" spans="1:5" s="62" customFormat="1" ht="15.75" hidden="1">
      <c r="A110" s="60" t="s">
        <v>367</v>
      </c>
      <c r="B110" s="272" t="s">
        <v>368</v>
      </c>
      <c r="C110" s="273"/>
      <c r="D110" s="274"/>
      <c r="E110" s="49">
        <v>38</v>
      </c>
    </row>
    <row r="111" spans="1:5" s="62" customFormat="1" ht="31.5" hidden="1" customHeight="1">
      <c r="A111" s="60" t="s">
        <v>369</v>
      </c>
      <c r="B111" s="272" t="s">
        <v>370</v>
      </c>
      <c r="C111" s="273"/>
      <c r="D111" s="274"/>
      <c r="E111" s="49">
        <v>128</v>
      </c>
    </row>
    <row r="112" spans="1:5" s="62" customFormat="1" ht="15.75" hidden="1">
      <c r="A112" s="60" t="s">
        <v>371</v>
      </c>
      <c r="B112" s="272" t="s">
        <v>372</v>
      </c>
      <c r="C112" s="273"/>
      <c r="D112" s="274"/>
      <c r="E112" s="49">
        <v>32</v>
      </c>
    </row>
    <row r="113" spans="1:5" s="62" customFormat="1" ht="15.75">
      <c r="A113" s="60" t="s">
        <v>60</v>
      </c>
      <c r="B113" s="272" t="s">
        <v>224</v>
      </c>
      <c r="C113" s="273"/>
      <c r="D113" s="274"/>
      <c r="E113" s="49">
        <v>4</v>
      </c>
    </row>
    <row r="114" spans="1:5" s="41" customFormat="1" ht="15.75">
      <c r="A114" s="84" t="s">
        <v>46</v>
      </c>
      <c r="B114" s="275" t="s">
        <v>47</v>
      </c>
      <c r="C114" s="276"/>
      <c r="D114" s="277"/>
      <c r="E114" s="89">
        <v>446</v>
      </c>
    </row>
    <row r="115" spans="1:5" s="41" customFormat="1" ht="15.75" hidden="1">
      <c r="A115" s="90" t="s">
        <v>62</v>
      </c>
      <c r="B115" s="278" t="s">
        <v>63</v>
      </c>
      <c r="C115" s="279"/>
      <c r="D115" s="280"/>
      <c r="E115" s="93">
        <v>428</v>
      </c>
    </row>
    <row r="116" spans="1:5" s="41" customFormat="1" ht="15.75" hidden="1">
      <c r="A116" s="38"/>
      <c r="B116" s="94"/>
      <c r="C116" s="95"/>
      <c r="D116" s="95"/>
      <c r="E116" s="95"/>
    </row>
    <row r="117" spans="1:5" s="41" customFormat="1" ht="15.75" hidden="1">
      <c r="A117" s="96"/>
      <c r="B117" s="97"/>
      <c r="C117" s="98"/>
      <c r="D117" s="98"/>
      <c r="E117" s="98"/>
    </row>
    <row r="118" spans="1:5" s="62" customFormat="1" ht="15.75" hidden="1">
      <c r="A118" s="60"/>
      <c r="B118" s="61"/>
      <c r="C118" s="48"/>
      <c r="D118" s="48"/>
      <c r="E118" s="49"/>
    </row>
    <row r="119" spans="1:5" s="41" customFormat="1" ht="15.75" hidden="1">
      <c r="A119" s="96"/>
      <c r="B119" s="97"/>
      <c r="C119" s="98"/>
      <c r="D119" s="98"/>
      <c r="E119" s="98"/>
    </row>
    <row r="120" spans="1:5" s="62" customFormat="1" ht="15.75" hidden="1">
      <c r="A120" s="60"/>
      <c r="B120" s="61"/>
      <c r="C120" s="48"/>
      <c r="D120" s="48"/>
      <c r="E120" s="49"/>
    </row>
    <row r="121" spans="1:5" s="41" customFormat="1" ht="15.75" hidden="1">
      <c r="A121" s="96"/>
      <c r="B121" s="97"/>
      <c r="C121" s="99"/>
      <c r="D121" s="99"/>
      <c r="E121" s="99"/>
    </row>
    <row r="122" spans="1:5" s="62" customFormat="1" ht="15.75" hidden="1">
      <c r="A122" s="60"/>
      <c r="B122" s="61"/>
      <c r="C122" s="48"/>
      <c r="D122" s="48"/>
      <c r="E122" s="49"/>
    </row>
    <row r="123" spans="1:5" s="41" customFormat="1" ht="15.75" hidden="1">
      <c r="A123" s="96"/>
      <c r="B123" s="97"/>
      <c r="C123" s="98"/>
      <c r="D123" s="98"/>
      <c r="E123" s="98"/>
    </row>
    <row r="124" spans="1:5" s="62" customFormat="1" ht="15.75" hidden="1">
      <c r="A124" s="60"/>
      <c r="B124" s="61"/>
      <c r="C124" s="48"/>
      <c r="D124" s="48"/>
      <c r="E124" s="49"/>
    </row>
    <row r="125" spans="1:5" s="66" customFormat="1" ht="15.75">
      <c r="A125" s="281" t="s">
        <v>99</v>
      </c>
      <c r="B125" s="282"/>
      <c r="C125" s="282"/>
      <c r="D125" s="283"/>
      <c r="E125" s="186">
        <v>656</v>
      </c>
    </row>
    <row r="127" spans="1:5" ht="93.75" customHeight="1">
      <c r="A127" s="253" t="s">
        <v>318</v>
      </c>
      <c r="B127" s="253"/>
      <c r="C127" s="253"/>
      <c r="D127" s="253"/>
      <c r="E127" s="253"/>
    </row>
    <row r="128" spans="1:5" ht="54.75" customHeight="1">
      <c r="A128" s="253" t="s">
        <v>319</v>
      </c>
      <c r="B128" s="253"/>
      <c r="C128" s="253"/>
      <c r="D128" s="253"/>
      <c r="E128" s="253"/>
    </row>
    <row r="129" spans="1:5" ht="18.75" customHeight="1">
      <c r="A129" s="260" t="s">
        <v>200</v>
      </c>
      <c r="B129" s="261"/>
      <c r="C129" s="261"/>
      <c r="D129" s="261"/>
      <c r="E129" s="261"/>
    </row>
    <row r="130" spans="1:5" ht="58.5" customHeight="1">
      <c r="A130" s="253" t="s">
        <v>193</v>
      </c>
      <c r="B130" s="253"/>
      <c r="C130" s="253"/>
      <c r="D130" s="253"/>
      <c r="E130" s="253"/>
    </row>
    <row r="131" spans="1:5" ht="75" customHeight="1">
      <c r="A131" s="253" t="s">
        <v>194</v>
      </c>
      <c r="B131" s="253"/>
      <c r="C131" s="253"/>
      <c r="D131" s="253"/>
      <c r="E131" s="253"/>
    </row>
    <row r="132" spans="1:5" ht="92.25" customHeight="1">
      <c r="A132" s="253" t="s">
        <v>251</v>
      </c>
      <c r="B132" s="253"/>
      <c r="C132" s="253"/>
      <c r="D132" s="253"/>
      <c r="E132" s="253"/>
    </row>
    <row r="133" spans="1:5" ht="58.5" hidden="1" customHeight="1">
      <c r="A133" s="253" t="s">
        <v>195</v>
      </c>
      <c r="B133" s="253"/>
      <c r="C133" s="253"/>
      <c r="D133" s="253"/>
      <c r="E133" s="253"/>
    </row>
    <row r="134" spans="1:5" ht="114" customHeight="1">
      <c r="A134" s="253" t="s">
        <v>196</v>
      </c>
      <c r="B134" s="253"/>
      <c r="C134" s="253"/>
      <c r="D134" s="253"/>
      <c r="E134" s="253"/>
    </row>
    <row r="135" spans="1:5" ht="38.25" customHeight="1">
      <c r="A135" s="253" t="s">
        <v>197</v>
      </c>
      <c r="B135" s="253"/>
      <c r="C135" s="253"/>
      <c r="D135" s="253"/>
      <c r="E135" s="253"/>
    </row>
    <row r="136" spans="1:5" s="193" customFormat="1" ht="18.75">
      <c r="A136" s="284" t="s">
        <v>373</v>
      </c>
      <c r="B136" s="284"/>
      <c r="C136" s="284"/>
      <c r="D136" s="284"/>
      <c r="E136" s="284"/>
    </row>
    <row r="137" spans="1:5" s="195" customFormat="1" ht="15.75">
      <c r="A137" s="194" t="s">
        <v>20</v>
      </c>
      <c r="B137" s="194" t="s">
        <v>374</v>
      </c>
      <c r="C137" s="194" t="s">
        <v>375</v>
      </c>
      <c r="D137" s="285" t="s">
        <v>376</v>
      </c>
      <c r="E137" s="285"/>
    </row>
    <row r="138" spans="1:5" s="199" customFormat="1" ht="15.75">
      <c r="A138" s="198" t="s">
        <v>75</v>
      </c>
      <c r="B138" s="159" t="s">
        <v>6</v>
      </c>
      <c r="C138" s="286">
        <v>4</v>
      </c>
      <c r="D138" s="288" t="s">
        <v>377</v>
      </c>
      <c r="E138" s="289"/>
    </row>
    <row r="139" spans="1:5" s="199" customFormat="1" ht="15.75">
      <c r="A139" s="198" t="s">
        <v>76</v>
      </c>
      <c r="B139" s="159" t="s">
        <v>378</v>
      </c>
      <c r="C139" s="287"/>
      <c r="D139" s="290"/>
      <c r="E139" s="291"/>
    </row>
    <row r="140" spans="1:5" s="199" customFormat="1" ht="15.75">
      <c r="A140" s="198" t="s">
        <v>78</v>
      </c>
      <c r="B140" s="159" t="s">
        <v>6</v>
      </c>
      <c r="C140" s="287"/>
      <c r="D140" s="290"/>
      <c r="E140" s="291"/>
    </row>
    <row r="141" spans="1:5" s="199" customFormat="1" ht="15.75">
      <c r="A141" s="198" t="s">
        <v>79</v>
      </c>
      <c r="B141" s="159" t="s">
        <v>378</v>
      </c>
      <c r="C141" s="287"/>
      <c r="D141" s="290"/>
      <c r="E141" s="291"/>
    </row>
    <row r="142" spans="1:5" s="197" customFormat="1" ht="29.25" customHeight="1">
      <c r="A142" s="196" t="s">
        <v>66</v>
      </c>
      <c r="B142" s="159" t="s">
        <v>286</v>
      </c>
      <c r="C142" s="286">
        <v>4</v>
      </c>
      <c r="D142" s="288" t="s">
        <v>379</v>
      </c>
      <c r="E142" s="289"/>
    </row>
    <row r="143" spans="1:5" s="197" customFormat="1" ht="31.5">
      <c r="A143" s="196" t="s">
        <v>381</v>
      </c>
      <c r="B143" s="159" t="s">
        <v>382</v>
      </c>
      <c r="C143" s="292"/>
      <c r="D143" s="293"/>
      <c r="E143" s="294"/>
    </row>
    <row r="144" spans="1:5" s="197" customFormat="1" ht="47.25">
      <c r="A144" s="196" t="s">
        <v>64</v>
      </c>
      <c r="B144" s="159" t="s">
        <v>357</v>
      </c>
      <c r="C144" s="285">
        <v>4</v>
      </c>
      <c r="D144" s="285" t="s">
        <v>380</v>
      </c>
      <c r="E144" s="285"/>
    </row>
    <row r="145" spans="1:5" s="197" customFormat="1" ht="63">
      <c r="A145" s="196" t="s">
        <v>77</v>
      </c>
      <c r="B145" s="159" t="s">
        <v>285</v>
      </c>
      <c r="C145" s="285"/>
      <c r="D145" s="285"/>
      <c r="E145" s="285"/>
    </row>
    <row r="146" spans="1:5" s="193" customFormat="1" ht="31.5">
      <c r="A146" s="196" t="s">
        <v>70</v>
      </c>
      <c r="B146" s="159" t="s">
        <v>291</v>
      </c>
      <c r="C146" s="285">
        <v>6</v>
      </c>
      <c r="D146" s="285" t="s">
        <v>377</v>
      </c>
      <c r="E146" s="285"/>
    </row>
    <row r="147" spans="1:5" s="193" customFormat="1" ht="15.75">
      <c r="A147" s="196" t="s">
        <v>107</v>
      </c>
      <c r="B147" s="159" t="s">
        <v>292</v>
      </c>
      <c r="C147" s="285"/>
      <c r="D147" s="285"/>
      <c r="E147" s="285"/>
    </row>
    <row r="148" spans="1:5" s="199" customFormat="1" ht="15.75">
      <c r="A148" s="198" t="s">
        <v>67</v>
      </c>
      <c r="B148" s="159" t="s">
        <v>6</v>
      </c>
      <c r="C148" s="286">
        <v>6</v>
      </c>
      <c r="D148" s="288" t="s">
        <v>377</v>
      </c>
      <c r="E148" s="289"/>
    </row>
    <row r="149" spans="1:5" s="199" customFormat="1" ht="15.75">
      <c r="A149" s="198" t="s">
        <v>108</v>
      </c>
      <c r="B149" s="159" t="s">
        <v>6</v>
      </c>
      <c r="C149" s="287"/>
      <c r="D149" s="290"/>
      <c r="E149" s="291"/>
    </row>
    <row r="150" spans="1:5" s="199" customFormat="1" ht="15.75">
      <c r="A150" s="198" t="s">
        <v>296</v>
      </c>
      <c r="B150" s="159" t="s">
        <v>6</v>
      </c>
      <c r="C150" s="287"/>
      <c r="D150" s="290"/>
      <c r="E150" s="291"/>
    </row>
    <row r="151" spans="1:5" s="197" customFormat="1" ht="15.75" customHeight="1">
      <c r="A151" s="196" t="s">
        <v>68</v>
      </c>
      <c r="B151" s="159" t="s">
        <v>378</v>
      </c>
      <c r="C151" s="287"/>
      <c r="D151" s="290"/>
      <c r="E151" s="291"/>
    </row>
    <row r="152" spans="1:5" s="197" customFormat="1" ht="15.75">
      <c r="A152" s="196" t="s">
        <v>109</v>
      </c>
      <c r="B152" s="159" t="s">
        <v>378</v>
      </c>
      <c r="C152" s="287"/>
      <c r="D152" s="290"/>
      <c r="E152" s="291"/>
    </row>
    <row r="153" spans="1:5" s="197" customFormat="1" ht="15.75">
      <c r="A153" s="196" t="s">
        <v>297</v>
      </c>
      <c r="B153" s="159" t="s">
        <v>378</v>
      </c>
      <c r="C153" s="292"/>
      <c r="D153" s="293"/>
      <c r="E153" s="294"/>
    </row>
    <row r="154" spans="1:5" s="197" customFormat="1" ht="47.25">
      <c r="A154" s="196" t="s">
        <v>290</v>
      </c>
      <c r="B154" s="159" t="s">
        <v>293</v>
      </c>
      <c r="C154" s="285">
        <v>6</v>
      </c>
      <c r="D154" s="285" t="s">
        <v>380</v>
      </c>
      <c r="E154" s="285"/>
    </row>
    <row r="155" spans="1:5" s="197" customFormat="1" ht="31.5">
      <c r="A155" s="196" t="s">
        <v>80</v>
      </c>
      <c r="B155" s="159" t="s">
        <v>287</v>
      </c>
      <c r="C155" s="285"/>
      <c r="D155" s="285"/>
      <c r="E155" s="285"/>
    </row>
    <row r="156" spans="1:5" s="197" customFormat="1" ht="31.5">
      <c r="A156" s="196" t="s">
        <v>69</v>
      </c>
      <c r="B156" s="159" t="s">
        <v>359</v>
      </c>
      <c r="C156" s="285"/>
      <c r="D156" s="285"/>
      <c r="E156" s="285"/>
    </row>
    <row r="157" spans="1:5" ht="58.5" customHeight="1">
      <c r="A157" s="253" t="s">
        <v>252</v>
      </c>
      <c r="B157" s="253"/>
      <c r="C157" s="253"/>
      <c r="D157" s="253"/>
      <c r="E157" s="253"/>
    </row>
    <row r="158" spans="1:5" ht="95.25" customHeight="1">
      <c r="A158" s="259" t="s">
        <v>253</v>
      </c>
      <c r="B158" s="259"/>
      <c r="C158" s="259"/>
      <c r="D158" s="259"/>
      <c r="E158" s="259"/>
    </row>
    <row r="159" spans="1:5" ht="93" customHeight="1">
      <c r="A159" s="253" t="s">
        <v>386</v>
      </c>
      <c r="B159" s="253"/>
      <c r="C159" s="253"/>
      <c r="D159" s="253"/>
      <c r="E159" s="253"/>
    </row>
    <row r="160" spans="1:5" ht="93.75" customHeight="1">
      <c r="A160" s="253" t="s">
        <v>198</v>
      </c>
      <c r="B160" s="253"/>
      <c r="C160" s="253"/>
      <c r="D160" s="253"/>
      <c r="E160" s="253"/>
    </row>
    <row r="161" spans="1:5" ht="54.75" customHeight="1">
      <c r="A161" s="253" t="s">
        <v>199</v>
      </c>
      <c r="B161" s="253"/>
      <c r="C161" s="253"/>
      <c r="D161" s="253"/>
      <c r="E161" s="253"/>
    </row>
    <row r="162" spans="1:5" ht="18.75">
      <c r="A162" s="253"/>
      <c r="B162" s="253"/>
      <c r="C162" s="253"/>
      <c r="D162" s="253"/>
    </row>
    <row r="163" spans="1:5" ht="18.75">
      <c r="A163" s="253"/>
      <c r="B163" s="253"/>
      <c r="C163" s="253"/>
      <c r="D163" s="253"/>
    </row>
  </sheetData>
  <sortState ref="A144:A146">
    <sortCondition ref="A144"/>
  </sortState>
  <mergeCells count="135">
    <mergeCell ref="B111:D111"/>
    <mergeCell ref="B112:D112"/>
    <mergeCell ref="B114:D114"/>
    <mergeCell ref="B115:D115"/>
    <mergeCell ref="A125:D125"/>
    <mergeCell ref="B113:D113"/>
    <mergeCell ref="A136:E136"/>
    <mergeCell ref="D137:E137"/>
    <mergeCell ref="C146:C147"/>
    <mergeCell ref="D146:E147"/>
    <mergeCell ref="A127:E127"/>
    <mergeCell ref="A128:E128"/>
    <mergeCell ref="A129:E129"/>
    <mergeCell ref="A130:E130"/>
    <mergeCell ref="A131:E131"/>
    <mergeCell ref="C138:C141"/>
    <mergeCell ref="D138:E141"/>
    <mergeCell ref="C142:C143"/>
    <mergeCell ref="D142:E143"/>
    <mergeCell ref="C144:C145"/>
    <mergeCell ref="D144:E145"/>
    <mergeCell ref="B92:D92"/>
    <mergeCell ref="B93:D93"/>
    <mergeCell ref="B97:D97"/>
    <mergeCell ref="B98:D98"/>
    <mergeCell ref="B99:D99"/>
    <mergeCell ref="B100:D100"/>
    <mergeCell ref="B101:D101"/>
    <mergeCell ref="B109:D109"/>
    <mergeCell ref="B110:D110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A74:E74"/>
    <mergeCell ref="A75:E75"/>
    <mergeCell ref="A80:E80"/>
    <mergeCell ref="B16:E16"/>
    <mergeCell ref="B17:E17"/>
    <mergeCell ref="B18:E18"/>
    <mergeCell ref="B19:E19"/>
    <mergeCell ref="B21:E21"/>
    <mergeCell ref="B22:E22"/>
    <mergeCell ref="A162:D162"/>
    <mergeCell ref="A163:D163"/>
    <mergeCell ref="A132:E132"/>
    <mergeCell ref="A133:E133"/>
    <mergeCell ref="A134:E134"/>
    <mergeCell ref="A135:E135"/>
    <mergeCell ref="A158:E158"/>
    <mergeCell ref="A159:E159"/>
    <mergeCell ref="A160:E160"/>
    <mergeCell ref="A161:E161"/>
    <mergeCell ref="A157:E157"/>
    <mergeCell ref="C148:C153"/>
    <mergeCell ref="D148:E153"/>
    <mergeCell ref="C154:C156"/>
    <mergeCell ref="D154:E156"/>
    <mergeCell ref="A90:E90"/>
    <mergeCell ref="A91:E91"/>
    <mergeCell ref="A50:E50"/>
    <mergeCell ref="A51:E51"/>
    <mergeCell ref="A52:E52"/>
    <mergeCell ref="A53:E53"/>
    <mergeCell ref="A54:E54"/>
    <mergeCell ref="A89:E89"/>
    <mergeCell ref="A55:E55"/>
    <mergeCell ref="A88:E88"/>
    <mergeCell ref="A56:E56"/>
    <mergeCell ref="A57:E57"/>
    <mergeCell ref="A58:E58"/>
    <mergeCell ref="A59:E59"/>
    <mergeCell ref="A60:E60"/>
    <mergeCell ref="A66:E66"/>
    <mergeCell ref="A67:E67"/>
    <mergeCell ref="A68:E68"/>
    <mergeCell ref="A69:E69"/>
    <mergeCell ref="A70:E70"/>
    <mergeCell ref="A61:E61"/>
    <mergeCell ref="A62:E62"/>
    <mergeCell ref="A63:E63"/>
    <mergeCell ref="A64:E64"/>
    <mergeCell ref="A1:E1"/>
    <mergeCell ref="B2:E2"/>
    <mergeCell ref="B3:E3"/>
    <mergeCell ref="B4:E4"/>
    <mergeCell ref="B5:E5"/>
    <mergeCell ref="B6:E6"/>
    <mergeCell ref="B20:E20"/>
    <mergeCell ref="A78:E78"/>
    <mergeCell ref="A79:E79"/>
    <mergeCell ref="B29:E29"/>
    <mergeCell ref="B23:E23"/>
    <mergeCell ref="B24:E24"/>
    <mergeCell ref="B25:E25"/>
    <mergeCell ref="A31:E31"/>
    <mergeCell ref="A32:E32"/>
    <mergeCell ref="A33:E33"/>
    <mergeCell ref="A34:E34"/>
    <mergeCell ref="A35:E35"/>
    <mergeCell ref="A49:E49"/>
    <mergeCell ref="A37:E37"/>
    <mergeCell ref="A39:E39"/>
    <mergeCell ref="A41:E41"/>
    <mergeCell ref="A42:E42"/>
    <mergeCell ref="A40:E40"/>
    <mergeCell ref="A82:E82"/>
    <mergeCell ref="A83:E83"/>
    <mergeCell ref="A84:E84"/>
    <mergeCell ref="A85:E85"/>
    <mergeCell ref="A86:E86"/>
    <mergeCell ref="A87:E87"/>
    <mergeCell ref="A36:E36"/>
    <mergeCell ref="B26:E26"/>
    <mergeCell ref="B27:E27"/>
    <mergeCell ref="B28:E28"/>
    <mergeCell ref="A43:E43"/>
    <mergeCell ref="A44:E44"/>
    <mergeCell ref="A45:E45"/>
    <mergeCell ref="A46:E46"/>
    <mergeCell ref="A47:E47"/>
    <mergeCell ref="A48:E48"/>
    <mergeCell ref="A38:E38"/>
    <mergeCell ref="A65:E65"/>
    <mergeCell ref="A76:E76"/>
    <mergeCell ref="A77:E77"/>
    <mergeCell ref="A81:E81"/>
    <mergeCell ref="A71:E71"/>
    <mergeCell ref="A72:E72"/>
    <mergeCell ref="A73:E73"/>
  </mergeCells>
  <pageMargins left="0.7" right="0.7" top="0.46" bottom="0.4" header="0.3" footer="0.3"/>
  <pageSetup paperSize="9" scale="87" orientation="portrait" verticalDpi="0" r:id="rId1"/>
  <rowBreaks count="4" manualBreakCount="4">
    <brk id="32" max="4" man="1"/>
    <brk id="90" max="4" man="1"/>
    <brk id="135" max="4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</vt:lpstr>
      <vt:lpstr>1</vt:lpstr>
      <vt:lpstr>2</vt:lpstr>
      <vt:lpstr>3</vt:lpstr>
      <vt:lpstr>4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2018-09-04T02:31:31Z</dcterms:modified>
</cp:coreProperties>
</file>